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60" yWindow="30" windowWidth="7620" windowHeight="7220"/>
  </bookViews>
  <sheets>
    <sheet name="積み立てプラン" sheetId="2" r:id="rId1"/>
    <sheet name="iDeCoと一般口座の比較" sheetId="5" r:id="rId2"/>
  </sheets>
  <calcPr calcId="145621"/>
</workbook>
</file>

<file path=xl/calcChain.xml><?xml version="1.0" encoding="utf-8"?>
<calcChain xmlns="http://schemas.openxmlformats.org/spreadsheetml/2006/main">
  <c r="F10" i="2" l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G10" i="2"/>
  <c r="P10" i="2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P57" i="2" s="1"/>
  <c r="G11" i="2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F9" i="2"/>
  <c r="G9" i="2"/>
  <c r="H9" i="2" s="1"/>
  <c r="M9" i="2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P9" i="2"/>
  <c r="H10" i="2" l="1"/>
  <c r="H11" i="2" s="1"/>
  <c r="G43" i="2"/>
  <c r="O9" i="2"/>
  <c r="I9" i="2"/>
  <c r="J9" i="2" s="1"/>
  <c r="C10" i="5"/>
  <c r="B10" i="2"/>
  <c r="P8" i="2"/>
  <c r="N8" i="2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M8" i="2"/>
  <c r="C7" i="2"/>
  <c r="C10" i="2" s="1"/>
  <c r="I8" i="2"/>
  <c r="H8" i="2"/>
  <c r="B8" i="2"/>
  <c r="O11" i="2" l="1"/>
  <c r="H12" i="2"/>
  <c r="O10" i="2"/>
  <c r="I10" i="2"/>
  <c r="I11" i="2" s="1"/>
  <c r="J11" i="2" s="1"/>
  <c r="K11" i="2"/>
  <c r="L11" i="2" s="1"/>
  <c r="Q11" i="2" s="1"/>
  <c r="G44" i="2"/>
  <c r="J10" i="2"/>
  <c r="K9" i="2"/>
  <c r="L9" i="2" s="1"/>
  <c r="Q9" i="2" s="1"/>
  <c r="O10" i="5"/>
  <c r="Q10" i="5" s="1"/>
  <c r="T10" i="5"/>
  <c r="S11" i="5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S22" i="5" s="1"/>
  <c r="S23" i="5" s="1"/>
  <c r="S24" i="5" s="1"/>
  <c r="S25" i="5" s="1"/>
  <c r="S26" i="5" s="1"/>
  <c r="S27" i="5" s="1"/>
  <c r="S28" i="5" s="1"/>
  <c r="S29" i="5" s="1"/>
  <c r="S30" i="5" s="1"/>
  <c r="S31" i="5" s="1"/>
  <c r="S32" i="5" s="1"/>
  <c r="S33" i="5" s="1"/>
  <c r="S34" i="5" s="1"/>
  <c r="S35" i="5" s="1"/>
  <c r="S36" i="5" s="1"/>
  <c r="S37" i="5" s="1"/>
  <c r="S38" i="5" s="1"/>
  <c r="S39" i="5" s="1"/>
  <c r="S40" i="5" s="1"/>
  <c r="S41" i="5" s="1"/>
  <c r="S42" i="5" s="1"/>
  <c r="S43" i="5" s="1"/>
  <c r="S44" i="5" s="1"/>
  <c r="S45" i="5" s="1"/>
  <c r="S46" i="5" s="1"/>
  <c r="S47" i="5" s="1"/>
  <c r="S48" i="5" s="1"/>
  <c r="S49" i="5" s="1"/>
  <c r="S50" i="5" s="1"/>
  <c r="S51" i="5" s="1"/>
  <c r="S52" i="5" s="1"/>
  <c r="S53" i="5" s="1"/>
  <c r="S54" i="5" s="1"/>
  <c r="S55" i="5" s="1"/>
  <c r="S56" i="5" s="1"/>
  <c r="S57" i="5" s="1"/>
  <c r="S58" i="5" s="1"/>
  <c r="S59" i="5" s="1"/>
  <c r="R10" i="5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R43" i="5" s="1"/>
  <c r="R44" i="5" s="1"/>
  <c r="R45" i="5" s="1"/>
  <c r="R46" i="5" s="1"/>
  <c r="R47" i="5" s="1"/>
  <c r="R48" i="5" s="1"/>
  <c r="R49" i="5" s="1"/>
  <c r="R50" i="5" s="1"/>
  <c r="R51" i="5" s="1"/>
  <c r="R52" i="5" s="1"/>
  <c r="R53" i="5" s="1"/>
  <c r="R54" i="5" s="1"/>
  <c r="R55" i="5" s="1"/>
  <c r="R56" i="5" s="1"/>
  <c r="R57" i="5" s="1"/>
  <c r="R58" i="5" s="1"/>
  <c r="R59" i="5" s="1"/>
  <c r="U11" i="5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U22" i="5" s="1"/>
  <c r="U23" i="5" s="1"/>
  <c r="U24" i="5" s="1"/>
  <c r="U25" i="5" s="1"/>
  <c r="U26" i="5" s="1"/>
  <c r="U27" i="5" s="1"/>
  <c r="U28" i="5" s="1"/>
  <c r="U29" i="5" s="1"/>
  <c r="U30" i="5" s="1"/>
  <c r="U31" i="5" s="1"/>
  <c r="U32" i="5" s="1"/>
  <c r="U33" i="5" s="1"/>
  <c r="U34" i="5" s="1"/>
  <c r="U35" i="5" s="1"/>
  <c r="U36" i="5" s="1"/>
  <c r="U37" i="5" s="1"/>
  <c r="U38" i="5" s="1"/>
  <c r="U39" i="5" s="1"/>
  <c r="U40" i="5" s="1"/>
  <c r="U41" i="5" s="1"/>
  <c r="U42" i="5" s="1"/>
  <c r="U43" i="5" s="1"/>
  <c r="U44" i="5" s="1"/>
  <c r="U45" i="5" s="1"/>
  <c r="U46" i="5" s="1"/>
  <c r="U47" i="5" s="1"/>
  <c r="U48" i="5" s="1"/>
  <c r="U49" i="5" s="1"/>
  <c r="U50" i="5" s="1"/>
  <c r="U51" i="5" s="1"/>
  <c r="U52" i="5" s="1"/>
  <c r="U53" i="5" s="1"/>
  <c r="U54" i="5" s="1"/>
  <c r="U55" i="5" s="1"/>
  <c r="U56" i="5" s="1"/>
  <c r="U57" i="5" s="1"/>
  <c r="U58" i="5" s="1"/>
  <c r="U59" i="5" s="1"/>
  <c r="P11" i="5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P35" i="5" s="1"/>
  <c r="P36" i="5" s="1"/>
  <c r="P37" i="5" s="1"/>
  <c r="P38" i="5" s="1"/>
  <c r="P39" i="5" s="1"/>
  <c r="P40" i="5" s="1"/>
  <c r="P41" i="5" s="1"/>
  <c r="P42" i="5" s="1"/>
  <c r="P43" i="5" s="1"/>
  <c r="P44" i="5" s="1"/>
  <c r="P45" i="5" s="1"/>
  <c r="P46" i="5" s="1"/>
  <c r="P47" i="5" s="1"/>
  <c r="P48" i="5" s="1"/>
  <c r="P49" i="5" s="1"/>
  <c r="P50" i="5" s="1"/>
  <c r="P51" i="5" s="1"/>
  <c r="P52" i="5" s="1"/>
  <c r="P53" i="5" s="1"/>
  <c r="P54" i="5" s="1"/>
  <c r="P55" i="5" s="1"/>
  <c r="P56" i="5" s="1"/>
  <c r="P57" i="5" s="1"/>
  <c r="P58" i="5" s="1"/>
  <c r="P59" i="5" s="1"/>
  <c r="E11" i="5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F10" i="5"/>
  <c r="J11" i="5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H11" i="5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G11" i="5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C11" i="5"/>
  <c r="C12" i="5" s="1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I10" i="5"/>
  <c r="I12" i="2" l="1"/>
  <c r="J12" i="2" s="1"/>
  <c r="K12" i="2" s="1"/>
  <c r="L12" i="2" s="1"/>
  <c r="Q12" i="2" s="1"/>
  <c r="H13" i="2"/>
  <c r="H14" i="2" s="1"/>
  <c r="O12" i="2"/>
  <c r="I13" i="2"/>
  <c r="J13" i="2" s="1"/>
  <c r="G45" i="2"/>
  <c r="K10" i="2"/>
  <c r="L10" i="2" s="1"/>
  <c r="Q10" i="2" s="1"/>
  <c r="O11" i="5"/>
  <c r="Q11" i="5" s="1"/>
  <c r="T11" i="5" s="1"/>
  <c r="V11" i="5" s="1"/>
  <c r="V10" i="5"/>
  <c r="X10" i="5"/>
  <c r="W10" i="5"/>
  <c r="D11" i="5"/>
  <c r="D12" i="5" s="1"/>
  <c r="M10" i="5"/>
  <c r="K10" i="5"/>
  <c r="L10" i="5"/>
  <c r="C13" i="5"/>
  <c r="O8" i="2"/>
  <c r="J8" i="2"/>
  <c r="O13" i="2" l="1"/>
  <c r="K13" i="2"/>
  <c r="L13" i="2" s="1"/>
  <c r="Q13" i="2" s="1"/>
  <c r="G46" i="2"/>
  <c r="O14" i="2"/>
  <c r="I14" i="2"/>
  <c r="J14" i="2" s="1"/>
  <c r="H15" i="2"/>
  <c r="K8" i="2"/>
  <c r="L8" i="2" s="1"/>
  <c r="O12" i="5"/>
  <c r="X11" i="5"/>
  <c r="W11" i="5"/>
  <c r="D13" i="5"/>
  <c r="F12" i="5"/>
  <c r="I12" i="5" s="1"/>
  <c r="K12" i="5" s="1"/>
  <c r="F11" i="5"/>
  <c r="I11" i="5" s="1"/>
  <c r="M11" i="5" s="1"/>
  <c r="C14" i="5"/>
  <c r="K14" i="2" l="1"/>
  <c r="L14" i="2" s="1"/>
  <c r="Q14" i="2" s="1"/>
  <c r="G47" i="2"/>
  <c r="O15" i="2"/>
  <c r="I15" i="2"/>
  <c r="J15" i="2" s="1"/>
  <c r="H16" i="2"/>
  <c r="Q8" i="2"/>
  <c r="T8" i="2"/>
  <c r="S8" i="2"/>
  <c r="O13" i="5"/>
  <c r="Q12" i="5"/>
  <c r="K11" i="5"/>
  <c r="L11" i="5"/>
  <c r="D14" i="5"/>
  <c r="F13" i="5"/>
  <c r="I13" i="5" s="1"/>
  <c r="L13" i="5" s="1"/>
  <c r="L12" i="5"/>
  <c r="M12" i="5"/>
  <c r="C15" i="5"/>
  <c r="K15" i="2" l="1"/>
  <c r="L15" i="2" s="1"/>
  <c r="Q15" i="2" s="1"/>
  <c r="G48" i="2"/>
  <c r="O16" i="2"/>
  <c r="I16" i="2"/>
  <c r="J16" i="2" s="1"/>
  <c r="H17" i="2"/>
  <c r="O14" i="5"/>
  <c r="Q13" i="5"/>
  <c r="T12" i="5"/>
  <c r="W12" i="5" s="1"/>
  <c r="D15" i="5"/>
  <c r="F14" i="5"/>
  <c r="I14" i="5" s="1"/>
  <c r="K14" i="5" s="1"/>
  <c r="M13" i="5"/>
  <c r="K13" i="5"/>
  <c r="C16" i="5"/>
  <c r="K16" i="2" l="1"/>
  <c r="L16" i="2" s="1"/>
  <c r="Q16" i="2" s="1"/>
  <c r="G49" i="2"/>
  <c r="O17" i="2"/>
  <c r="I17" i="2"/>
  <c r="J17" i="2" s="1"/>
  <c r="H18" i="2"/>
  <c r="V12" i="5"/>
  <c r="X12" i="5"/>
  <c r="T13" i="5"/>
  <c r="W13" i="5" s="1"/>
  <c r="O15" i="5"/>
  <c r="Q14" i="5"/>
  <c r="T14" i="5" s="1"/>
  <c r="V14" i="5" s="1"/>
  <c r="D16" i="5"/>
  <c r="F15" i="5"/>
  <c r="I15" i="5" s="1"/>
  <c r="L15" i="5" s="1"/>
  <c r="L14" i="5"/>
  <c r="M14" i="5"/>
  <c r="C17" i="5"/>
  <c r="K17" i="2" l="1"/>
  <c r="L17" i="2" s="1"/>
  <c r="Q17" i="2" s="1"/>
  <c r="O18" i="2"/>
  <c r="I18" i="2"/>
  <c r="J18" i="2" s="1"/>
  <c r="H19" i="2"/>
  <c r="G50" i="2"/>
  <c r="W14" i="5"/>
  <c r="O16" i="5"/>
  <c r="Q15" i="5"/>
  <c r="T15" i="5" s="1"/>
  <c r="V15" i="5" s="1"/>
  <c r="X14" i="5"/>
  <c r="V13" i="5"/>
  <c r="X13" i="5"/>
  <c r="D17" i="5"/>
  <c r="F16" i="5"/>
  <c r="I16" i="5" s="1"/>
  <c r="K16" i="5" s="1"/>
  <c r="M15" i="5"/>
  <c r="K15" i="5"/>
  <c r="C18" i="5"/>
  <c r="T9" i="2"/>
  <c r="S9" i="2"/>
  <c r="K18" i="2" l="1"/>
  <c r="L18" i="2" s="1"/>
  <c r="Q18" i="2" s="1"/>
  <c r="G51" i="2"/>
  <c r="O19" i="2"/>
  <c r="I19" i="2"/>
  <c r="J19" i="2" s="1"/>
  <c r="H20" i="2"/>
  <c r="W15" i="5"/>
  <c r="X15" i="5"/>
  <c r="O17" i="5"/>
  <c r="Q16" i="5"/>
  <c r="T16" i="5" s="1"/>
  <c r="V16" i="5" s="1"/>
  <c r="D18" i="5"/>
  <c r="F17" i="5"/>
  <c r="I17" i="5" s="1"/>
  <c r="L17" i="5" s="1"/>
  <c r="M16" i="5"/>
  <c r="L16" i="5"/>
  <c r="C19" i="5"/>
  <c r="S10" i="2"/>
  <c r="T10" i="2"/>
  <c r="K19" i="2" l="1"/>
  <c r="L19" i="2" s="1"/>
  <c r="Q19" i="2" s="1"/>
  <c r="G52" i="2"/>
  <c r="O20" i="2"/>
  <c r="I20" i="2"/>
  <c r="J20" i="2" s="1"/>
  <c r="H21" i="2"/>
  <c r="X16" i="5"/>
  <c r="W16" i="5"/>
  <c r="O18" i="5"/>
  <c r="Q17" i="5"/>
  <c r="D19" i="5"/>
  <c r="F18" i="5"/>
  <c r="I18" i="5" s="1"/>
  <c r="M18" i="5" s="1"/>
  <c r="M17" i="5"/>
  <c r="K17" i="5"/>
  <c r="C20" i="5"/>
  <c r="S11" i="2"/>
  <c r="T11" i="2"/>
  <c r="K20" i="2" l="1"/>
  <c r="L20" i="2" s="1"/>
  <c r="Q20" i="2" s="1"/>
  <c r="G53" i="2"/>
  <c r="O21" i="2"/>
  <c r="I21" i="2"/>
  <c r="J21" i="2" s="1"/>
  <c r="H22" i="2"/>
  <c r="T13" i="2"/>
  <c r="S13" i="2"/>
  <c r="T17" i="5"/>
  <c r="O19" i="5"/>
  <c r="Q18" i="5"/>
  <c r="D20" i="5"/>
  <c r="F19" i="5"/>
  <c r="I19" i="5" s="1"/>
  <c r="L19" i="5" s="1"/>
  <c r="K18" i="5"/>
  <c r="L18" i="5"/>
  <c r="C21" i="5"/>
  <c r="T12" i="2"/>
  <c r="S12" i="2"/>
  <c r="K21" i="2" l="1"/>
  <c r="L21" i="2" s="1"/>
  <c r="Q21" i="2" s="1"/>
  <c r="G54" i="2"/>
  <c r="O22" i="2"/>
  <c r="I22" i="2"/>
  <c r="J22" i="2" s="1"/>
  <c r="H23" i="2"/>
  <c r="S14" i="2"/>
  <c r="S15" i="2"/>
  <c r="T14" i="2"/>
  <c r="V17" i="5"/>
  <c r="X17" i="5"/>
  <c r="T18" i="5"/>
  <c r="X18" i="5" s="1"/>
  <c r="O20" i="5"/>
  <c r="Q19" i="5"/>
  <c r="W17" i="5"/>
  <c r="D21" i="5"/>
  <c r="F20" i="5"/>
  <c r="I20" i="5" s="1"/>
  <c r="L20" i="5" s="1"/>
  <c r="K19" i="5"/>
  <c r="M19" i="5"/>
  <c r="C22" i="5"/>
  <c r="K22" i="2" l="1"/>
  <c r="L22" i="2" s="1"/>
  <c r="Q22" i="2" s="1"/>
  <c r="O23" i="2"/>
  <c r="I23" i="2"/>
  <c r="J23" i="2" s="1"/>
  <c r="H24" i="2"/>
  <c r="G55" i="2"/>
  <c r="T15" i="2"/>
  <c r="T16" i="2"/>
  <c r="V18" i="5"/>
  <c r="W18" i="5"/>
  <c r="T19" i="5"/>
  <c r="X19" i="5" s="1"/>
  <c r="O21" i="5"/>
  <c r="Q20" i="5"/>
  <c r="T20" i="5" s="1"/>
  <c r="V20" i="5" s="1"/>
  <c r="D22" i="5"/>
  <c r="F21" i="5"/>
  <c r="I21" i="5" s="1"/>
  <c r="M21" i="5" s="1"/>
  <c r="M20" i="5"/>
  <c r="K20" i="5"/>
  <c r="C23" i="5"/>
  <c r="K23" i="2" l="1"/>
  <c r="L23" i="2" s="1"/>
  <c r="Q23" i="2" s="1"/>
  <c r="G56" i="2"/>
  <c r="O24" i="2"/>
  <c r="I24" i="2"/>
  <c r="J24" i="2" s="1"/>
  <c r="H25" i="2"/>
  <c r="X20" i="5"/>
  <c r="S16" i="2"/>
  <c r="W19" i="5"/>
  <c r="W20" i="5"/>
  <c r="V19" i="5"/>
  <c r="O22" i="5"/>
  <c r="Q21" i="5"/>
  <c r="D23" i="5"/>
  <c r="F22" i="5"/>
  <c r="I22" i="5" s="1"/>
  <c r="L22" i="5" s="1"/>
  <c r="K21" i="5"/>
  <c r="L21" i="5"/>
  <c r="C24" i="5"/>
  <c r="K24" i="2" l="1"/>
  <c r="L24" i="2" s="1"/>
  <c r="Q24" i="2" s="1"/>
  <c r="O25" i="2"/>
  <c r="I25" i="2"/>
  <c r="J25" i="2" s="1"/>
  <c r="H26" i="2"/>
  <c r="G57" i="2"/>
  <c r="T18" i="2"/>
  <c r="S17" i="2"/>
  <c r="T17" i="2"/>
  <c r="T21" i="5"/>
  <c r="W21" i="5" s="1"/>
  <c r="O23" i="5"/>
  <c r="Q22" i="5"/>
  <c r="M22" i="5"/>
  <c r="D24" i="5"/>
  <c r="F23" i="5"/>
  <c r="I23" i="5" s="1"/>
  <c r="M23" i="5" s="1"/>
  <c r="K22" i="5"/>
  <c r="C25" i="5"/>
  <c r="K25" i="2" l="1"/>
  <c r="L25" i="2" s="1"/>
  <c r="Q25" i="2" s="1"/>
  <c r="O26" i="2"/>
  <c r="I26" i="2"/>
  <c r="J26" i="2" s="1"/>
  <c r="H27" i="2"/>
  <c r="S19" i="2"/>
  <c r="S18" i="2"/>
  <c r="V21" i="5"/>
  <c r="T22" i="5"/>
  <c r="V22" i="5" s="1"/>
  <c r="O24" i="5"/>
  <c r="Q23" i="5"/>
  <c r="X21" i="5"/>
  <c r="D25" i="5"/>
  <c r="F24" i="5"/>
  <c r="I24" i="5" s="1"/>
  <c r="K24" i="5" s="1"/>
  <c r="K23" i="5"/>
  <c r="L23" i="5"/>
  <c r="C26" i="5"/>
  <c r="K26" i="2" l="1"/>
  <c r="L26" i="2" s="1"/>
  <c r="Q26" i="2" s="1"/>
  <c r="O27" i="2"/>
  <c r="I27" i="2"/>
  <c r="J27" i="2" s="1"/>
  <c r="H28" i="2"/>
  <c r="T19" i="2"/>
  <c r="X22" i="5"/>
  <c r="W22" i="5"/>
  <c r="T23" i="5"/>
  <c r="W23" i="5" s="1"/>
  <c r="O25" i="5"/>
  <c r="Q24" i="5"/>
  <c r="D26" i="5"/>
  <c r="F25" i="5"/>
  <c r="I25" i="5" s="1"/>
  <c r="L25" i="5" s="1"/>
  <c r="M24" i="5"/>
  <c r="L24" i="5"/>
  <c r="C27" i="5"/>
  <c r="T20" i="2"/>
  <c r="S20" i="2"/>
  <c r="K27" i="2" l="1"/>
  <c r="L27" i="2" s="1"/>
  <c r="Q27" i="2" s="1"/>
  <c r="O28" i="2"/>
  <c r="I28" i="2"/>
  <c r="J28" i="2" s="1"/>
  <c r="H29" i="2"/>
  <c r="T24" i="5"/>
  <c r="X24" i="5" s="1"/>
  <c r="O26" i="5"/>
  <c r="Q25" i="5"/>
  <c r="V23" i="5"/>
  <c r="X23" i="5"/>
  <c r="D27" i="5"/>
  <c r="F26" i="5"/>
  <c r="I26" i="5" s="1"/>
  <c r="K26" i="5" s="1"/>
  <c r="M25" i="5"/>
  <c r="K25" i="5"/>
  <c r="C28" i="5"/>
  <c r="K28" i="2" l="1"/>
  <c r="L28" i="2" s="1"/>
  <c r="Q28" i="2" s="1"/>
  <c r="I29" i="2"/>
  <c r="J29" i="2" s="1"/>
  <c r="O29" i="2"/>
  <c r="H30" i="2"/>
  <c r="S21" i="2"/>
  <c r="T21" i="2"/>
  <c r="S22" i="2"/>
  <c r="T25" i="5"/>
  <c r="W25" i="5" s="1"/>
  <c r="V24" i="5"/>
  <c r="O27" i="5"/>
  <c r="Q26" i="5"/>
  <c r="W24" i="5"/>
  <c r="D28" i="5"/>
  <c r="F27" i="5"/>
  <c r="I27" i="5" s="1"/>
  <c r="M27" i="5" s="1"/>
  <c r="L26" i="5"/>
  <c r="M26" i="5"/>
  <c r="C29" i="5"/>
  <c r="T22" i="2"/>
  <c r="K29" i="2" l="1"/>
  <c r="L29" i="2" s="1"/>
  <c r="Q29" i="2" s="1"/>
  <c r="I30" i="2"/>
  <c r="J30" i="2" s="1"/>
  <c r="O30" i="2"/>
  <c r="H31" i="2"/>
  <c r="O28" i="5"/>
  <c r="Q27" i="5"/>
  <c r="X25" i="5"/>
  <c r="T26" i="5"/>
  <c r="V25" i="5"/>
  <c r="D29" i="5"/>
  <c r="F28" i="5"/>
  <c r="I28" i="5" s="1"/>
  <c r="K28" i="5" s="1"/>
  <c r="K27" i="5"/>
  <c r="L27" i="5"/>
  <c r="C30" i="5"/>
  <c r="S23" i="2"/>
  <c r="T23" i="2"/>
  <c r="I31" i="2" l="1"/>
  <c r="J31" i="2" s="1"/>
  <c r="K31" i="2" s="1"/>
  <c r="O31" i="2"/>
  <c r="H32" i="2"/>
  <c r="K30" i="2"/>
  <c r="L30" i="2" s="1"/>
  <c r="Q30" i="2" s="1"/>
  <c r="V26" i="5"/>
  <c r="X26" i="5"/>
  <c r="O29" i="5"/>
  <c r="Q28" i="5"/>
  <c r="W26" i="5"/>
  <c r="T27" i="5"/>
  <c r="V27" i="5" s="1"/>
  <c r="D30" i="5"/>
  <c r="F29" i="5"/>
  <c r="I29" i="5" s="1"/>
  <c r="L29" i="5" s="1"/>
  <c r="L28" i="5"/>
  <c r="M28" i="5"/>
  <c r="C31" i="5"/>
  <c r="S24" i="2"/>
  <c r="T24" i="2"/>
  <c r="L31" i="2" l="1"/>
  <c r="Q31" i="2" s="1"/>
  <c r="I32" i="2"/>
  <c r="J32" i="2" s="1"/>
  <c r="O32" i="2"/>
  <c r="H33" i="2"/>
  <c r="T28" i="5"/>
  <c r="W28" i="5" s="1"/>
  <c r="W27" i="5"/>
  <c r="X27" i="5"/>
  <c r="O30" i="5"/>
  <c r="Q29" i="5"/>
  <c r="D31" i="5"/>
  <c r="F30" i="5"/>
  <c r="I30" i="5" s="1"/>
  <c r="K30" i="5" s="1"/>
  <c r="M29" i="5"/>
  <c r="K29" i="5"/>
  <c r="C32" i="5"/>
  <c r="K32" i="2" l="1"/>
  <c r="L32" i="2" s="1"/>
  <c r="Q32" i="2" s="1"/>
  <c r="I33" i="2"/>
  <c r="J33" i="2" s="1"/>
  <c r="O33" i="2"/>
  <c r="H34" i="2"/>
  <c r="T25" i="2"/>
  <c r="S25" i="2"/>
  <c r="O31" i="5"/>
  <c r="Q30" i="5"/>
  <c r="T30" i="5" s="1"/>
  <c r="V30" i="5" s="1"/>
  <c r="V28" i="5"/>
  <c r="T29" i="5"/>
  <c r="V29" i="5" s="1"/>
  <c r="X28" i="5"/>
  <c r="D32" i="5"/>
  <c r="F31" i="5"/>
  <c r="I31" i="5" s="1"/>
  <c r="M31" i="5" s="1"/>
  <c r="L30" i="5"/>
  <c r="M30" i="5"/>
  <c r="C33" i="5"/>
  <c r="T26" i="2"/>
  <c r="S26" i="2"/>
  <c r="K33" i="2" l="1"/>
  <c r="L33" i="2" s="1"/>
  <c r="Q33" i="2" s="1"/>
  <c r="I34" i="2"/>
  <c r="J34" i="2" s="1"/>
  <c r="O34" i="2"/>
  <c r="H35" i="2"/>
  <c r="W30" i="5"/>
  <c r="X30" i="5"/>
  <c r="O32" i="5"/>
  <c r="Q31" i="5"/>
  <c r="X29" i="5"/>
  <c r="W29" i="5"/>
  <c r="D33" i="5"/>
  <c r="F32" i="5"/>
  <c r="I32" i="5" s="1"/>
  <c r="K32" i="5" s="1"/>
  <c r="K31" i="5"/>
  <c r="L31" i="5"/>
  <c r="C34" i="5"/>
  <c r="S27" i="2"/>
  <c r="T27" i="2"/>
  <c r="K34" i="2" l="1"/>
  <c r="L34" i="2" s="1"/>
  <c r="Q34" i="2" s="1"/>
  <c r="I35" i="2"/>
  <c r="J35" i="2" s="1"/>
  <c r="O35" i="2"/>
  <c r="H36" i="2"/>
  <c r="O33" i="5"/>
  <c r="Q32" i="5"/>
  <c r="T31" i="5"/>
  <c r="X31" i="5" s="1"/>
  <c r="D34" i="5"/>
  <c r="F33" i="5"/>
  <c r="I33" i="5" s="1"/>
  <c r="L33" i="5" s="1"/>
  <c r="L32" i="5"/>
  <c r="M32" i="5"/>
  <c r="C35" i="5"/>
  <c r="T28" i="2"/>
  <c r="S28" i="2"/>
  <c r="K35" i="2" l="1"/>
  <c r="L35" i="2" s="1"/>
  <c r="Q35" i="2" s="1"/>
  <c r="I36" i="2"/>
  <c r="J36" i="2" s="1"/>
  <c r="O36" i="2"/>
  <c r="H37" i="2"/>
  <c r="V31" i="5"/>
  <c r="W31" i="5"/>
  <c r="O34" i="5"/>
  <c r="Q33" i="5"/>
  <c r="T32" i="5"/>
  <c r="W32" i="5" s="1"/>
  <c r="D35" i="5"/>
  <c r="F34" i="5"/>
  <c r="I34" i="5" s="1"/>
  <c r="K34" i="5" s="1"/>
  <c r="M33" i="5"/>
  <c r="K33" i="5"/>
  <c r="C36" i="5"/>
  <c r="S29" i="2"/>
  <c r="T29" i="2"/>
  <c r="K36" i="2" l="1"/>
  <c r="L36" i="2" s="1"/>
  <c r="Q36" i="2" s="1"/>
  <c r="I37" i="2"/>
  <c r="J37" i="2" s="1"/>
  <c r="O37" i="2"/>
  <c r="H38" i="2"/>
  <c r="H39" i="2" s="1"/>
  <c r="T30" i="2"/>
  <c r="X32" i="5"/>
  <c r="O35" i="5"/>
  <c r="Q34" i="5"/>
  <c r="V32" i="5"/>
  <c r="T33" i="5"/>
  <c r="X33" i="5" s="1"/>
  <c r="D36" i="5"/>
  <c r="F35" i="5"/>
  <c r="I35" i="5" s="1"/>
  <c r="K35" i="5" s="1"/>
  <c r="L34" i="5"/>
  <c r="M34" i="5"/>
  <c r="C37" i="5"/>
  <c r="S30" i="2"/>
  <c r="O39" i="2" l="1"/>
  <c r="H40" i="2"/>
  <c r="K37" i="2"/>
  <c r="L37" i="2" s="1"/>
  <c r="Q37" i="2" s="1"/>
  <c r="I38" i="2"/>
  <c r="I39" i="2" s="1"/>
  <c r="J39" i="2" s="1"/>
  <c r="O38" i="2"/>
  <c r="W33" i="5"/>
  <c r="V33" i="5"/>
  <c r="T34" i="5"/>
  <c r="X34" i="5" s="1"/>
  <c r="O36" i="5"/>
  <c r="Q35" i="5"/>
  <c r="D37" i="5"/>
  <c r="F36" i="5"/>
  <c r="I36" i="5" s="1"/>
  <c r="M36" i="5" s="1"/>
  <c r="L35" i="5"/>
  <c r="M35" i="5"/>
  <c r="C38" i="5"/>
  <c r="S31" i="2"/>
  <c r="T31" i="2"/>
  <c r="K39" i="2" l="1"/>
  <c r="L39" i="2" s="1"/>
  <c r="Q39" i="2" s="1"/>
  <c r="J40" i="2"/>
  <c r="K40" i="2" s="1"/>
  <c r="O40" i="2"/>
  <c r="I40" i="2"/>
  <c r="H41" i="2"/>
  <c r="J38" i="2"/>
  <c r="K38" i="2" s="1"/>
  <c r="L38" i="2" s="1"/>
  <c r="Q38" i="2" s="1"/>
  <c r="T35" i="5"/>
  <c r="W35" i="5" s="1"/>
  <c r="O37" i="5"/>
  <c r="Q36" i="5"/>
  <c r="V34" i="5"/>
  <c r="W34" i="5"/>
  <c r="D38" i="5"/>
  <c r="F37" i="5"/>
  <c r="I37" i="5" s="1"/>
  <c r="M37" i="5" s="1"/>
  <c r="L36" i="5"/>
  <c r="K36" i="5"/>
  <c r="C39" i="5"/>
  <c r="S32" i="2"/>
  <c r="T32" i="2"/>
  <c r="L40" i="2" l="1"/>
  <c r="Q40" i="2" s="1"/>
  <c r="H42" i="2"/>
  <c r="I41" i="2"/>
  <c r="J41" i="2" s="1"/>
  <c r="O41" i="2"/>
  <c r="O38" i="5"/>
  <c r="Q37" i="5"/>
  <c r="X35" i="5"/>
  <c r="V35" i="5"/>
  <c r="T36" i="5"/>
  <c r="D39" i="5"/>
  <c r="F38" i="5"/>
  <c r="I38" i="5" s="1"/>
  <c r="L38" i="5" s="1"/>
  <c r="K37" i="5"/>
  <c r="L37" i="5"/>
  <c r="C40" i="5"/>
  <c r="T33" i="2"/>
  <c r="S33" i="2"/>
  <c r="K41" i="2" l="1"/>
  <c r="L41" i="2" s="1"/>
  <c r="Q41" i="2" s="1"/>
  <c r="I42" i="2"/>
  <c r="J42" i="2" s="1"/>
  <c r="O42" i="2"/>
  <c r="H43" i="2"/>
  <c r="X36" i="5"/>
  <c r="W36" i="5"/>
  <c r="T37" i="5"/>
  <c r="V36" i="5"/>
  <c r="O39" i="5"/>
  <c r="Q38" i="5"/>
  <c r="T38" i="5" s="1"/>
  <c r="V38" i="5" s="1"/>
  <c r="D40" i="5"/>
  <c r="F40" i="5" s="1"/>
  <c r="F39" i="5"/>
  <c r="I39" i="5" s="1"/>
  <c r="K39" i="5" s="1"/>
  <c r="M38" i="5"/>
  <c r="K38" i="5"/>
  <c r="C41" i="5"/>
  <c r="T34" i="2"/>
  <c r="S34" i="2"/>
  <c r="L42" i="2" l="1"/>
  <c r="Q42" i="2" s="1"/>
  <c r="K42" i="2"/>
  <c r="O43" i="2"/>
  <c r="I43" i="2"/>
  <c r="J43" i="2" s="1"/>
  <c r="H44" i="2"/>
  <c r="T35" i="2"/>
  <c r="W38" i="5"/>
  <c r="X38" i="5"/>
  <c r="W37" i="5"/>
  <c r="X37" i="5"/>
  <c r="D41" i="5"/>
  <c r="F41" i="5" s="1"/>
  <c r="V37" i="5"/>
  <c r="O40" i="5"/>
  <c r="Q40" i="5" s="1"/>
  <c r="T40" i="5" s="1"/>
  <c r="V40" i="5" s="1"/>
  <c r="Q39" i="5"/>
  <c r="L39" i="5"/>
  <c r="M39" i="5"/>
  <c r="I40" i="5"/>
  <c r="L40" i="5" s="1"/>
  <c r="C42" i="5"/>
  <c r="L43" i="2" l="1"/>
  <c r="Q43" i="2" s="1"/>
  <c r="K43" i="2"/>
  <c r="H45" i="2"/>
  <c r="O44" i="2"/>
  <c r="I44" i="2"/>
  <c r="J44" i="2" s="1"/>
  <c r="O41" i="5"/>
  <c r="Q41" i="5" s="1"/>
  <c r="S36" i="2"/>
  <c r="S35" i="2"/>
  <c r="I41" i="5"/>
  <c r="L41" i="5" s="1"/>
  <c r="T39" i="5"/>
  <c r="V39" i="5" s="1"/>
  <c r="D42" i="5"/>
  <c r="F42" i="5" s="1"/>
  <c r="O42" i="5"/>
  <c r="Q42" i="5" s="1"/>
  <c r="T41" i="5"/>
  <c r="V41" i="5" s="1"/>
  <c r="W40" i="5"/>
  <c r="X40" i="5"/>
  <c r="M40" i="5"/>
  <c r="K40" i="5"/>
  <c r="C43" i="5"/>
  <c r="W41" i="5" l="1"/>
  <c r="K44" i="2"/>
  <c r="L44" i="2" s="1"/>
  <c r="Q44" i="2" s="1"/>
  <c r="O45" i="2"/>
  <c r="H46" i="2"/>
  <c r="I45" i="2"/>
  <c r="J45" i="2" s="1"/>
  <c r="M41" i="5"/>
  <c r="K41" i="5"/>
  <c r="T36" i="2"/>
  <c r="W39" i="5"/>
  <c r="X39" i="5"/>
  <c r="I42" i="5"/>
  <c r="M42" i="5" s="1"/>
  <c r="D43" i="5"/>
  <c r="F43" i="5" s="1"/>
  <c r="I43" i="5" s="1"/>
  <c r="K43" i="5" s="1"/>
  <c r="O43" i="5"/>
  <c r="Q43" i="5" s="1"/>
  <c r="T42" i="5"/>
  <c r="V42" i="5" s="1"/>
  <c r="X41" i="5"/>
  <c r="C44" i="5"/>
  <c r="L45" i="2" l="1"/>
  <c r="Q45" i="2" s="1"/>
  <c r="K45" i="2"/>
  <c r="H47" i="2"/>
  <c r="I46" i="2"/>
  <c r="J46" i="2" s="1"/>
  <c r="O46" i="2"/>
  <c r="L42" i="5"/>
  <c r="K42" i="5"/>
  <c r="S37" i="2"/>
  <c r="S38" i="2"/>
  <c r="T37" i="2"/>
  <c r="M43" i="5"/>
  <c r="L43" i="5"/>
  <c r="D44" i="5"/>
  <c r="F44" i="5" s="1"/>
  <c r="I44" i="5" s="1"/>
  <c r="K44" i="5" s="1"/>
  <c r="O44" i="5"/>
  <c r="Q44" i="5" s="1"/>
  <c r="T43" i="5"/>
  <c r="V43" i="5" s="1"/>
  <c r="W42" i="5"/>
  <c r="X42" i="5"/>
  <c r="C45" i="5"/>
  <c r="L46" i="2" l="1"/>
  <c r="Q46" i="2" s="1"/>
  <c r="K46" i="2"/>
  <c r="J47" i="2"/>
  <c r="O47" i="2"/>
  <c r="H48" i="2"/>
  <c r="I47" i="2"/>
  <c r="K47" i="2"/>
  <c r="L47" i="2" s="1"/>
  <c r="Q47" i="2" s="1"/>
  <c r="S39" i="2"/>
  <c r="T39" i="2"/>
  <c r="X43" i="5"/>
  <c r="T38" i="2"/>
  <c r="L44" i="5"/>
  <c r="M44" i="5"/>
  <c r="D45" i="5"/>
  <c r="F45" i="5" s="1"/>
  <c r="I45" i="5" s="1"/>
  <c r="K45" i="5" s="1"/>
  <c r="O45" i="5"/>
  <c r="Q45" i="5" s="1"/>
  <c r="T44" i="5"/>
  <c r="V44" i="5" s="1"/>
  <c r="W43" i="5"/>
  <c r="X44" i="5"/>
  <c r="C46" i="5"/>
  <c r="O48" i="2" l="1"/>
  <c r="I48" i="2"/>
  <c r="H49" i="2"/>
  <c r="K48" i="2"/>
  <c r="J48" i="2"/>
  <c r="L48" i="2" s="1"/>
  <c r="Q48" i="2" s="1"/>
  <c r="T40" i="2"/>
  <c r="S40" i="2"/>
  <c r="L45" i="5"/>
  <c r="M45" i="5"/>
  <c r="D46" i="5"/>
  <c r="F46" i="5" s="1"/>
  <c r="I46" i="5" s="1"/>
  <c r="M46" i="5" s="1"/>
  <c r="O46" i="5"/>
  <c r="Q46" i="5" s="1"/>
  <c r="T45" i="5"/>
  <c r="V45" i="5" s="1"/>
  <c r="W44" i="5"/>
  <c r="W45" i="5"/>
  <c r="C47" i="5"/>
  <c r="H50" i="2" l="1"/>
  <c r="I49" i="2"/>
  <c r="J49" i="2" s="1"/>
  <c r="O49" i="2"/>
  <c r="S41" i="2"/>
  <c r="T41" i="2"/>
  <c r="K46" i="5"/>
  <c r="L46" i="5"/>
  <c r="D47" i="5"/>
  <c r="F47" i="5" s="1"/>
  <c r="I47" i="5" s="1"/>
  <c r="L47" i="5" s="1"/>
  <c r="O47" i="5"/>
  <c r="Q47" i="5" s="1"/>
  <c r="T46" i="5"/>
  <c r="V46" i="5" s="1"/>
  <c r="X45" i="5"/>
  <c r="C48" i="5"/>
  <c r="K49" i="2" l="1"/>
  <c r="L49" i="2" s="1"/>
  <c r="Q49" i="2" s="1"/>
  <c r="H51" i="2"/>
  <c r="O50" i="2"/>
  <c r="I50" i="2"/>
  <c r="J50" i="2"/>
  <c r="T42" i="2"/>
  <c r="S42" i="2"/>
  <c r="K47" i="5"/>
  <c r="M47" i="5"/>
  <c r="D48" i="5"/>
  <c r="F48" i="5" s="1"/>
  <c r="I48" i="5" s="1"/>
  <c r="O48" i="5"/>
  <c r="Q48" i="5" s="1"/>
  <c r="T47" i="5"/>
  <c r="V47" i="5" s="1"/>
  <c r="W46" i="5"/>
  <c r="X46" i="5"/>
  <c r="C49" i="5"/>
  <c r="L50" i="2" l="1"/>
  <c r="Q50" i="2" s="1"/>
  <c r="K50" i="2"/>
  <c r="J51" i="2"/>
  <c r="H52" i="2"/>
  <c r="K51" i="2"/>
  <c r="I51" i="2"/>
  <c r="O51" i="2"/>
  <c r="L51" i="2"/>
  <c r="Q51" i="2" s="1"/>
  <c r="X47" i="5"/>
  <c r="M48" i="5"/>
  <c r="K48" i="5"/>
  <c r="L48" i="5"/>
  <c r="D49" i="5"/>
  <c r="F49" i="5" s="1"/>
  <c r="I49" i="5" s="1"/>
  <c r="K49" i="5" s="1"/>
  <c r="O49" i="5"/>
  <c r="Q49" i="5" s="1"/>
  <c r="T48" i="5"/>
  <c r="V48" i="5" s="1"/>
  <c r="W47" i="5"/>
  <c r="C50" i="5"/>
  <c r="I52" i="2" l="1"/>
  <c r="J52" i="2" s="1"/>
  <c r="O52" i="2"/>
  <c r="H53" i="2"/>
  <c r="S43" i="2"/>
  <c r="T43" i="2"/>
  <c r="X48" i="5"/>
  <c r="W48" i="5"/>
  <c r="M49" i="5"/>
  <c r="L49" i="5"/>
  <c r="D50" i="5"/>
  <c r="F50" i="5" s="1"/>
  <c r="O50" i="5"/>
  <c r="Q50" i="5" s="1"/>
  <c r="T49" i="5"/>
  <c r="X49" i="5" s="1"/>
  <c r="C51" i="5"/>
  <c r="L52" i="2" l="1"/>
  <c r="Q52" i="2" s="1"/>
  <c r="K52" i="2"/>
  <c r="O53" i="2"/>
  <c r="H54" i="2"/>
  <c r="I53" i="2"/>
  <c r="J53" i="2" s="1"/>
  <c r="S44" i="2"/>
  <c r="T44" i="2"/>
  <c r="V49" i="5"/>
  <c r="I50" i="5"/>
  <c r="M50" i="5" s="1"/>
  <c r="D51" i="5"/>
  <c r="F51" i="5" s="1"/>
  <c r="M51" i="5" s="1"/>
  <c r="O51" i="5"/>
  <c r="Q51" i="5" s="1"/>
  <c r="T50" i="5"/>
  <c r="V50" i="5" s="1"/>
  <c r="W49" i="5"/>
  <c r="C52" i="5"/>
  <c r="L53" i="2" l="1"/>
  <c r="Q53" i="2" s="1"/>
  <c r="K53" i="2"/>
  <c r="I54" i="2"/>
  <c r="J54" i="2" s="1"/>
  <c r="H55" i="2"/>
  <c r="O54" i="2"/>
  <c r="T45" i="2"/>
  <c r="S45" i="2"/>
  <c r="L50" i="5"/>
  <c r="W50" i="5"/>
  <c r="X50" i="5"/>
  <c r="K50" i="5"/>
  <c r="L51" i="5"/>
  <c r="I51" i="5"/>
  <c r="K51" i="5" s="1"/>
  <c r="D52" i="5"/>
  <c r="F52" i="5" s="1"/>
  <c r="I52" i="5" s="1"/>
  <c r="M52" i="5" s="1"/>
  <c r="O52" i="5"/>
  <c r="Q52" i="5" s="1"/>
  <c r="V51" i="5"/>
  <c r="T51" i="5"/>
  <c r="X51" i="5"/>
  <c r="W51" i="5"/>
  <c r="C53" i="5"/>
  <c r="K54" i="2" l="1"/>
  <c r="L54" i="2" s="1"/>
  <c r="Q54" i="2" s="1"/>
  <c r="O55" i="2"/>
  <c r="H56" i="2"/>
  <c r="I55" i="2"/>
  <c r="J55" i="2" s="1"/>
  <c r="S46" i="2"/>
  <c r="T46" i="2"/>
  <c r="L52" i="5"/>
  <c r="K52" i="5"/>
  <c r="D53" i="5"/>
  <c r="F53" i="5" s="1"/>
  <c r="M53" i="5" s="1"/>
  <c r="O53" i="5"/>
  <c r="Q53" i="5" s="1"/>
  <c r="V52" i="5"/>
  <c r="T52" i="5"/>
  <c r="C54" i="5"/>
  <c r="K55" i="2" l="1"/>
  <c r="L55" i="2" s="1"/>
  <c r="Q55" i="2" s="1"/>
  <c r="O56" i="2"/>
  <c r="I56" i="2"/>
  <c r="J56" i="2" s="1"/>
  <c r="H57" i="2"/>
  <c r="T47" i="2"/>
  <c r="S47" i="2"/>
  <c r="I53" i="5"/>
  <c r="K53" i="5" s="1"/>
  <c r="L53" i="5"/>
  <c r="D54" i="5"/>
  <c r="F54" i="5" s="1"/>
  <c r="I54" i="5" s="1"/>
  <c r="K54" i="5" s="1"/>
  <c r="O54" i="5"/>
  <c r="Q54" i="5" s="1"/>
  <c r="V53" i="5"/>
  <c r="T53" i="5"/>
  <c r="W52" i="5"/>
  <c r="X52" i="5"/>
  <c r="X53" i="5"/>
  <c r="C55" i="5"/>
  <c r="L56" i="2" l="1"/>
  <c r="Q56" i="2" s="1"/>
  <c r="K56" i="2"/>
  <c r="O57" i="2"/>
  <c r="I57" i="2"/>
  <c r="J57" i="2" s="1"/>
  <c r="S48" i="2"/>
  <c r="T48" i="2"/>
  <c r="L54" i="5"/>
  <c r="M54" i="5"/>
  <c r="D55" i="5"/>
  <c r="F55" i="5" s="1"/>
  <c r="K55" i="5" s="1"/>
  <c r="O55" i="5"/>
  <c r="Q55" i="5" s="1"/>
  <c r="T54" i="5"/>
  <c r="V54" i="5"/>
  <c r="W53" i="5"/>
  <c r="C56" i="5"/>
  <c r="K57" i="2" l="1"/>
  <c r="L57" i="2" s="1"/>
  <c r="Q57" i="2" s="1"/>
  <c r="S49" i="2"/>
  <c r="T49" i="2"/>
  <c r="M55" i="5"/>
  <c r="I55" i="5"/>
  <c r="L55" i="5" s="1"/>
  <c r="D56" i="5"/>
  <c r="F56" i="5" s="1"/>
  <c r="K56" i="5" s="1"/>
  <c r="O56" i="5"/>
  <c r="Q56" i="5" s="1"/>
  <c r="V55" i="5"/>
  <c r="T55" i="5"/>
  <c r="W54" i="5"/>
  <c r="X54" i="5"/>
  <c r="C57" i="5"/>
  <c r="S50" i="2" l="1"/>
  <c r="T50" i="2"/>
  <c r="T51" i="2"/>
  <c r="S51" i="2"/>
  <c r="M56" i="5"/>
  <c r="I56" i="5"/>
  <c r="L56" i="5" s="1"/>
  <c r="D57" i="5"/>
  <c r="F57" i="5" s="1"/>
  <c r="M57" i="5" s="1"/>
  <c r="O57" i="5"/>
  <c r="Q57" i="5" s="1"/>
  <c r="V56" i="5"/>
  <c r="T56" i="5"/>
  <c r="W55" i="5"/>
  <c r="X55" i="5"/>
  <c r="C58" i="5"/>
  <c r="I57" i="5" l="1"/>
  <c r="K57" i="5" s="1"/>
  <c r="L57" i="5"/>
  <c r="D58" i="5"/>
  <c r="F58" i="5" s="1"/>
  <c r="I58" i="5" s="1"/>
  <c r="M58" i="5" s="1"/>
  <c r="O58" i="5"/>
  <c r="Q58" i="5" s="1"/>
  <c r="V57" i="5"/>
  <c r="T57" i="5"/>
  <c r="X57" i="5"/>
  <c r="W57" i="5"/>
  <c r="W56" i="5"/>
  <c r="X56" i="5"/>
  <c r="C59" i="5"/>
  <c r="S53" i="2" l="1"/>
  <c r="T53" i="2"/>
  <c r="T52" i="2"/>
  <c r="S52" i="2"/>
  <c r="L58" i="5"/>
  <c r="D59" i="5"/>
  <c r="F59" i="5" s="1"/>
  <c r="F8" i="5" s="1"/>
  <c r="O59" i="5"/>
  <c r="O8" i="5" s="1"/>
  <c r="K58" i="5"/>
  <c r="T58" i="5"/>
  <c r="V58" i="5"/>
  <c r="X58" i="5"/>
  <c r="D8" i="5" l="1"/>
  <c r="E8" i="5" s="1"/>
  <c r="Q59" i="5"/>
  <c r="X59" i="5" s="1"/>
  <c r="X8" i="5" s="1"/>
  <c r="W58" i="5"/>
  <c r="I59" i="5"/>
  <c r="M59" i="5" s="1"/>
  <c r="M8" i="5" s="1"/>
  <c r="K59" i="5"/>
  <c r="K8" i="5" s="1"/>
  <c r="L59" i="5"/>
  <c r="L8" i="5" s="1"/>
  <c r="H8" i="5" s="1"/>
  <c r="G8" i="5" s="1"/>
  <c r="S54" i="2" l="1"/>
  <c r="T54" i="2"/>
  <c r="I8" i="5"/>
  <c r="H5" i="2"/>
  <c r="J8" i="5"/>
  <c r="Q8" i="5"/>
  <c r="P8" i="5" s="1"/>
  <c r="T59" i="5"/>
  <c r="V59" i="5"/>
  <c r="V8" i="5" s="1"/>
  <c r="W59" i="5"/>
  <c r="W8" i="5" s="1"/>
  <c r="S8" i="5" s="1"/>
  <c r="S55" i="2" l="1"/>
  <c r="T55" i="2"/>
  <c r="J5" i="2"/>
  <c r="I5" i="2" s="1"/>
  <c r="R8" i="5"/>
  <c r="U8" i="5"/>
  <c r="V4" i="5"/>
  <c r="T8" i="5"/>
  <c r="S56" i="2" l="1"/>
  <c r="T56" i="2"/>
  <c r="Q5" i="2" l="1"/>
  <c r="S57" i="2"/>
  <c r="T57" i="2"/>
  <c r="T5" i="2" s="1"/>
  <c r="L5" i="2"/>
  <c r="K5" i="2" s="1"/>
  <c r="S5" i="2"/>
  <c r="N5" i="2" s="1"/>
  <c r="M5" i="2" s="1"/>
  <c r="O5" i="2" l="1"/>
  <c r="P5" i="2"/>
</calcChain>
</file>

<file path=xl/sharedStrings.xml><?xml version="1.0" encoding="utf-8"?>
<sst xmlns="http://schemas.openxmlformats.org/spreadsheetml/2006/main" count="83" uniqueCount="48">
  <si>
    <t>実効税率</t>
    <rPh sb="0" eb="2">
      <t>ジッコウ</t>
    </rPh>
    <rPh sb="2" eb="4">
      <t>ゼイリツ</t>
    </rPh>
    <phoneticPr fontId="1"/>
  </si>
  <si>
    <t>税率</t>
    <rPh sb="0" eb="2">
      <t>ゼイリツ</t>
    </rPh>
    <phoneticPr fontId="1"/>
  </si>
  <si>
    <r>
      <rPr>
        <sz val="10"/>
        <color theme="1"/>
        <rFont val="ＭＳ Ｐゴシック"/>
        <family val="3"/>
        <charset val="128"/>
      </rPr>
      <t>積立開始</t>
    </r>
    <rPh sb="0" eb="2">
      <t>ツミタテ</t>
    </rPh>
    <rPh sb="2" eb="4">
      <t>カイシ</t>
    </rPh>
    <phoneticPr fontId="1"/>
  </si>
  <si>
    <r>
      <rPr>
        <sz val="10"/>
        <color theme="1"/>
        <rFont val="ＭＳ Ｐゴシック"/>
        <family val="3"/>
        <charset val="128"/>
      </rPr>
      <t>積立終了</t>
    </r>
    <rPh sb="0" eb="2">
      <t>ツミタテ</t>
    </rPh>
    <rPh sb="2" eb="4">
      <t>シュウリョウ</t>
    </rPh>
    <phoneticPr fontId="1"/>
  </si>
  <si>
    <r>
      <rPr>
        <sz val="10"/>
        <color theme="1"/>
        <rFont val="ＭＳ Ｐゴシック"/>
        <family val="3"/>
        <charset val="128"/>
      </rPr>
      <t>年齢</t>
    </r>
    <rPh sb="0" eb="2">
      <t>ネンレイ</t>
    </rPh>
    <phoneticPr fontId="1"/>
  </si>
  <si>
    <r>
      <rPr>
        <sz val="10"/>
        <color theme="1"/>
        <rFont val="ＭＳ Ｐゴシック"/>
        <family val="3"/>
        <charset val="128"/>
      </rPr>
      <t>年収</t>
    </r>
    <rPh sb="0" eb="2">
      <t>ネンシュウ</t>
    </rPh>
    <phoneticPr fontId="1"/>
  </si>
  <si>
    <r>
      <rPr>
        <sz val="10"/>
        <color theme="1"/>
        <rFont val="ＭＳ Ｐゴシック"/>
        <family val="3"/>
        <charset val="128"/>
      </rPr>
      <t>実効税率</t>
    </r>
    <rPh sb="0" eb="2">
      <t>ジッコウ</t>
    </rPh>
    <rPh sb="2" eb="4">
      <t>ゼイリツ</t>
    </rPh>
    <phoneticPr fontId="1"/>
  </si>
  <si>
    <r>
      <rPr>
        <sz val="10"/>
        <color theme="1"/>
        <rFont val="ＭＳ Ｐゴシック"/>
        <family val="3"/>
        <charset val="128"/>
      </rPr>
      <t>手取り</t>
    </r>
    <rPh sb="0" eb="2">
      <t>テド</t>
    </rPh>
    <phoneticPr fontId="1"/>
  </si>
  <si>
    <r>
      <rPr>
        <sz val="10"/>
        <color theme="1"/>
        <rFont val="ＭＳ Ｐゴシック"/>
        <family val="3"/>
        <charset val="128"/>
      </rPr>
      <t>生活費</t>
    </r>
    <rPh sb="0" eb="3">
      <t>セイカツヒ</t>
    </rPh>
    <phoneticPr fontId="1"/>
  </si>
  <si>
    <r>
      <rPr>
        <sz val="10"/>
        <color theme="1"/>
        <rFont val="ＭＳ Ｐゴシック"/>
        <family val="3"/>
        <charset val="128"/>
      </rPr>
      <t>投資額</t>
    </r>
    <rPh sb="0" eb="2">
      <t>トウシ</t>
    </rPh>
    <rPh sb="2" eb="3">
      <t>ガク</t>
    </rPh>
    <phoneticPr fontId="1"/>
  </si>
  <si>
    <r>
      <rPr>
        <sz val="10"/>
        <color theme="1"/>
        <rFont val="ＭＳ Ｐゴシック"/>
        <family val="3"/>
        <charset val="128"/>
      </rPr>
      <t>利率</t>
    </r>
    <rPh sb="0" eb="2">
      <t>リリツ</t>
    </rPh>
    <phoneticPr fontId="1"/>
  </si>
  <si>
    <r>
      <rPr>
        <sz val="10"/>
        <color theme="1"/>
        <rFont val="ＭＳ Ｐゴシック"/>
        <family val="3"/>
        <charset val="128"/>
      </rPr>
      <t>手数料</t>
    </r>
    <rPh sb="0" eb="3">
      <t>テスウリョウ</t>
    </rPh>
    <phoneticPr fontId="1"/>
  </si>
  <si>
    <r>
      <rPr>
        <sz val="10"/>
        <color theme="1"/>
        <rFont val="ＭＳ Ｐゴシック"/>
        <family val="3"/>
        <charset val="128"/>
      </rPr>
      <t>年数</t>
    </r>
    <rPh sb="0" eb="2">
      <t>ネンスウ</t>
    </rPh>
    <phoneticPr fontId="1"/>
  </si>
  <si>
    <r>
      <rPr>
        <sz val="10"/>
        <color theme="1"/>
        <rFont val="ＭＳ Ｐゴシック"/>
        <family val="3"/>
        <charset val="128"/>
      </rPr>
      <t>将来価値</t>
    </r>
    <rPh sb="0" eb="2">
      <t>ショウライ</t>
    </rPh>
    <rPh sb="2" eb="4">
      <t>カチ</t>
    </rPh>
    <phoneticPr fontId="1"/>
  </si>
  <si>
    <t>税前</t>
    <rPh sb="0" eb="1">
      <t>ゼイ</t>
    </rPh>
    <rPh sb="1" eb="2">
      <t>マエ</t>
    </rPh>
    <phoneticPr fontId="1"/>
  </si>
  <si>
    <t>手数料・税前</t>
    <rPh sb="0" eb="3">
      <t>テスウリョウ</t>
    </rPh>
    <rPh sb="4" eb="5">
      <t>ゼイ</t>
    </rPh>
    <rPh sb="5" eb="6">
      <t>マエ</t>
    </rPh>
    <phoneticPr fontId="1"/>
  </si>
  <si>
    <t>手数料計</t>
    <rPh sb="0" eb="3">
      <t>テスウリョウ</t>
    </rPh>
    <rPh sb="3" eb="4">
      <t>ケイ</t>
    </rPh>
    <phoneticPr fontId="1"/>
  </si>
  <si>
    <t>税金計</t>
    <rPh sb="0" eb="2">
      <t>ゼイキン</t>
    </rPh>
    <rPh sb="2" eb="3">
      <t>ケイ</t>
    </rPh>
    <phoneticPr fontId="1"/>
  </si>
  <si>
    <t>税金前
手数料前将来価値</t>
    <rPh sb="0" eb="2">
      <t>ゼイキン</t>
    </rPh>
    <rPh sb="2" eb="3">
      <t>マエ</t>
    </rPh>
    <rPh sb="4" eb="7">
      <t>テスウリョウ</t>
    </rPh>
    <rPh sb="7" eb="8">
      <t>マエ</t>
    </rPh>
    <rPh sb="8" eb="10">
      <t>ショウライ</t>
    </rPh>
    <rPh sb="10" eb="12">
      <t>カチ</t>
    </rPh>
    <phoneticPr fontId="1"/>
  </si>
  <si>
    <t>生活費
合計</t>
    <rPh sb="0" eb="3">
      <t>セイカツヒ</t>
    </rPh>
    <rPh sb="4" eb="6">
      <t>ゴウケイ</t>
    </rPh>
    <phoneticPr fontId="1"/>
  </si>
  <si>
    <t>手取収入合計</t>
    <rPh sb="0" eb="2">
      <t>テド</t>
    </rPh>
    <rPh sb="2" eb="4">
      <t>シュウニュウ</t>
    </rPh>
    <rPh sb="4" eb="6">
      <t>ゴウケイ</t>
    </rPh>
    <phoneticPr fontId="1"/>
  </si>
  <si>
    <t>税金
社会保障
合計</t>
    <rPh sb="0" eb="1">
      <t>ゼイ</t>
    </rPh>
    <rPh sb="1" eb="2">
      <t>キン</t>
    </rPh>
    <rPh sb="3" eb="5">
      <t>シャカイ</t>
    </rPh>
    <rPh sb="5" eb="7">
      <t>ホショウ</t>
    </rPh>
    <rPh sb="8" eb="10">
      <t>ゴウケイ</t>
    </rPh>
    <phoneticPr fontId="1"/>
  </si>
  <si>
    <t>一般口座</t>
    <rPh sb="0" eb="2">
      <t>イッパン</t>
    </rPh>
    <rPh sb="2" eb="4">
      <t>コウザ</t>
    </rPh>
    <phoneticPr fontId="1"/>
  </si>
  <si>
    <t>税前
投資額</t>
    <rPh sb="0" eb="1">
      <t>ゼイ</t>
    </rPh>
    <rPh sb="1" eb="2">
      <t>マエ</t>
    </rPh>
    <rPh sb="3" eb="5">
      <t>トウシ</t>
    </rPh>
    <rPh sb="5" eb="6">
      <t>ガク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</si>
  <si>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</si>
  <si>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</si>
  <si>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r>
      <rPr>
        <sz val="10"/>
        <color theme="1"/>
        <rFont val="ＭＳ Ｐゴシック"/>
        <family val="3"/>
        <charset val="128"/>
      </rPr>
      <t>万円</t>
    </r>
    <rPh sb="0" eb="2">
      <t>マンエン</t>
    </rPh>
    <phoneticPr fontId="1"/>
  </si>
  <si>
    <r>
      <rPr>
        <sz val="10"/>
        <color theme="1"/>
        <rFont val="ＭＳ Ｐゴシック"/>
        <family val="3"/>
        <charset val="128"/>
      </rPr>
      <t>運用リターン（年率）</t>
    </r>
    <rPh sb="0" eb="2">
      <t>ウンヨウ</t>
    </rPh>
    <rPh sb="7" eb="9">
      <t>ネンリツ</t>
    </rPh>
    <phoneticPr fontId="1"/>
  </si>
  <si>
    <t>昇給（年率）</t>
    <rPh sb="0" eb="2">
      <t>ショウキュウ</t>
    </rPh>
    <rPh sb="3" eb="5">
      <t>ネンリツ</t>
    </rPh>
    <phoneticPr fontId="1"/>
  </si>
  <si>
    <t>実効税率</t>
    <rPh sb="0" eb="2">
      <t>ジッコウ</t>
    </rPh>
    <rPh sb="2" eb="4">
      <t>ゼイリツ</t>
    </rPh>
    <phoneticPr fontId="1"/>
  </si>
  <si>
    <t>手取年収の積立比率</t>
    <rPh sb="0" eb="2">
      <t>テド</t>
    </rPh>
    <rPh sb="2" eb="4">
      <t>ネンシュウ</t>
    </rPh>
    <rPh sb="5" eb="7">
      <t>ツミタテ</t>
    </rPh>
    <rPh sb="7" eb="9">
      <t>ヒリツ</t>
    </rPh>
    <phoneticPr fontId="1"/>
  </si>
  <si>
    <t>歳</t>
    <rPh sb="0" eb="1">
      <t>サイ</t>
    </rPh>
    <phoneticPr fontId="1"/>
  </si>
  <si>
    <t>年間</t>
    <rPh sb="0" eb="2">
      <t>ネンカン</t>
    </rPh>
    <phoneticPr fontId="1"/>
  </si>
  <si>
    <t>運用手数料（年率）</t>
    <rPh sb="0" eb="2">
      <t>ウンヨウ</t>
    </rPh>
    <rPh sb="2" eb="5">
      <t>テスウリョウ</t>
    </rPh>
    <rPh sb="6" eb="8">
      <t>ネンリツ</t>
    </rPh>
    <phoneticPr fontId="1"/>
  </si>
  <si>
    <t>運用益税率</t>
    <rPh sb="0" eb="3">
      <t>ウンヨウエキ</t>
    </rPh>
    <rPh sb="3" eb="5">
      <t>ゼイリツ</t>
    </rPh>
    <phoneticPr fontId="1"/>
  </si>
  <si>
    <t>万円</t>
    <rPh sb="0" eb="2">
      <t>マンエン</t>
    </rPh>
    <phoneticPr fontId="1"/>
  </si>
  <si>
    <t>iDeCo</t>
    <phoneticPr fontId="1"/>
  </si>
  <si>
    <r>
      <t>iDeCo</t>
    </r>
    <r>
      <rPr>
        <sz val="10"/>
        <color theme="1"/>
        <rFont val="ＭＳ Ｐゴシック"/>
        <family val="3"/>
        <charset val="128"/>
      </rPr>
      <t>の優位性</t>
    </r>
    <rPh sb="6" eb="9">
      <t>ユウイセイ</t>
    </rPh>
    <phoneticPr fontId="1"/>
  </si>
  <si>
    <t>投資額
合計</t>
    <rPh sb="0" eb="2">
      <t>トウシ</t>
    </rPh>
    <rPh sb="2" eb="3">
      <t>ガク</t>
    </rPh>
    <rPh sb="4" eb="6">
      <t>ゴウケイ</t>
    </rPh>
    <phoneticPr fontId="1"/>
  </si>
  <si>
    <t>投資利益
合計</t>
    <rPh sb="0" eb="2">
      <t>トウシ</t>
    </rPh>
    <rPh sb="2" eb="4">
      <t>リエキ</t>
    </rPh>
    <rPh sb="5" eb="7">
      <t>ゴウケイ</t>
    </rPh>
    <phoneticPr fontId="1"/>
  </si>
  <si>
    <t>投資利益
合計</t>
    <rPh sb="0" eb="2">
      <t>トウシ</t>
    </rPh>
    <rPh sb="2" eb="4">
      <t>リエキ</t>
    </rPh>
    <rPh sb="5" eb="7">
      <t>ゴウケイ</t>
    </rPh>
    <phoneticPr fontId="1"/>
  </si>
  <si>
    <t>税前投資
合計</t>
    <rPh sb="0" eb="1">
      <t>ゼイ</t>
    </rPh>
    <rPh sb="1" eb="2">
      <t>マエ</t>
    </rPh>
    <rPh sb="2" eb="4">
      <t>トウシ</t>
    </rPh>
    <rPh sb="5" eb="7">
      <t>ゴウケイ</t>
    </rPh>
    <phoneticPr fontId="1"/>
  </si>
  <si>
    <t>将来価値
合計
（万円）</t>
    <rPh sb="0" eb="2">
      <t>ショウライ</t>
    </rPh>
    <rPh sb="2" eb="4">
      <t>カチ</t>
    </rPh>
    <rPh sb="5" eb="7">
      <t>ゴウケイ</t>
    </rPh>
    <rPh sb="9" eb="11">
      <t>マンエン</t>
    </rPh>
    <phoneticPr fontId="1"/>
  </si>
  <si>
    <t>総収入
（万円）</t>
    <rPh sb="0" eb="1">
      <t>ソウ</t>
    </rPh>
    <rPh sb="1" eb="3">
      <t>シュウニュウ</t>
    </rPh>
    <rPh sb="5" eb="7">
      <t>マンエン</t>
    </rPh>
    <phoneticPr fontId="1"/>
  </si>
  <si>
    <t>積立期間（50年以下）</t>
    <rPh sb="0" eb="2">
      <t>ツミタテ</t>
    </rPh>
    <rPh sb="2" eb="4">
      <t>キカン</t>
    </rPh>
    <rPh sb="7" eb="10">
      <t>ネンイカ</t>
    </rPh>
    <phoneticPr fontId="1"/>
  </si>
  <si>
    <t>緑色のセルで入力してください</t>
    <rPh sb="0" eb="2">
      <t>ミドリイロ</t>
    </rPh>
    <rPh sb="6" eb="8">
      <t>ニュウリョク</t>
    </rPh>
    <phoneticPr fontId="1"/>
  </si>
  <si>
    <t>Nagatomo Investments</t>
    <phoneticPr fontId="1"/>
  </si>
  <si>
    <t>Nagatomo Investments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</si>
</sst>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%"/>
    <numFmt numFmtId="177" formatCode="0&quot;歳&quot;"/>
    <numFmt numFmtId="178" formatCode="0&quot;年&quot;&quot;間&quot;"/>
    <numFmt numFmtId="179" formatCode="#,##0;[Red]\-#,##0"/>
    <numFmt numFmtId="185" formatCode="0&quot;歳&quot;&quot;の&quot;&quot;年&quot;&quot;収&quot;"/>
  </numFmts>
  <fonts count="8" x14ac:knownFonts="1">
    <font>
      <sz val="10"/>
      <color theme="1"/>
      <name val="arial"/>
      <family val="2"/>
      <charset val="128"/>
    </font>
    <font>
      <sz val="6"/>
      <name val="arial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10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9" fontId="3" fillId="0" borderId="0" xfId="0" applyNumberFormat="1" applyFont="1">
      <alignment vertical="center"/>
    </xf>
    <xf numFmtId="3" fontId="3" fillId="0" borderId="0" xfId="0" applyNumberFormat="1" applyFont="1">
      <alignment vertical="center"/>
    </xf>
    <xf numFmtId="10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3" fontId="3" fillId="0" borderId="1" xfId="0" applyNumberFormat="1" applyFont="1" applyBorder="1">
      <alignment vertical="center"/>
    </xf>
    <xf numFmtId="9" fontId="3" fillId="2" borderId="1" xfId="0" applyNumberFormat="1" applyFont="1" applyFill="1" applyBorder="1">
      <alignment vertical="center"/>
    </xf>
    <xf numFmtId="10" fontId="3" fillId="2" borderId="1" xfId="0" applyNumberFormat="1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0" borderId="0" xfId="0" applyNumberFormat="1" applyFont="1">
      <alignment vertical="center"/>
    </xf>
    <xf numFmtId="177" fontId="3" fillId="3" borderId="0" xfId="0" applyNumberFormat="1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3" fontId="3" fillId="3" borderId="1" xfId="0" applyNumberFormat="1" applyFont="1" applyFill="1" applyBorder="1">
      <alignment vertical="center"/>
    </xf>
    <xf numFmtId="3" fontId="3" fillId="3" borderId="0" xfId="0" applyNumberFormat="1" applyFont="1" applyFill="1">
      <alignment vertical="center"/>
    </xf>
    <xf numFmtId="0" fontId="2" fillId="0" borderId="0" xfId="0" applyFont="1" applyAlignment="1">
      <alignment horizontal="right" vertical="center" wrapText="1"/>
    </xf>
    <xf numFmtId="177" fontId="3" fillId="0" borderId="1" xfId="0" applyNumberFormat="1" applyFont="1" applyBorder="1">
      <alignment vertical="center"/>
    </xf>
    <xf numFmtId="3" fontId="3" fillId="3" borderId="0" xfId="0" applyNumberFormat="1" applyFont="1" applyFill="1" applyBorder="1">
      <alignment vertical="center"/>
    </xf>
    <xf numFmtId="0" fontId="3" fillId="0" borderId="6" xfId="0" applyFont="1" applyBorder="1">
      <alignment vertical="center"/>
    </xf>
    <xf numFmtId="3" fontId="3" fillId="0" borderId="0" xfId="0" applyNumberFormat="1" applyFont="1" applyBorder="1">
      <alignment vertical="center"/>
    </xf>
    <xf numFmtId="3" fontId="3" fillId="0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10" fontId="3" fillId="0" borderId="1" xfId="0" applyNumberFormat="1" applyFont="1" applyFill="1" applyBorder="1">
      <alignment vertical="center"/>
    </xf>
    <xf numFmtId="9" fontId="3" fillId="0" borderId="1" xfId="0" applyNumberFormat="1" applyFont="1" applyFill="1" applyBorder="1">
      <alignment vertical="center"/>
    </xf>
    <xf numFmtId="0" fontId="2" fillId="3" borderId="7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/>
    </xf>
    <xf numFmtId="179" fontId="3" fillId="4" borderId="14" xfId="0" applyNumberFormat="1" applyFont="1" applyFill="1" applyBorder="1" applyAlignment="1">
      <alignment horizontal="right" vertical="center"/>
    </xf>
    <xf numFmtId="0" fontId="2" fillId="0" borderId="17" xfId="0" applyFont="1" applyBorder="1">
      <alignment vertical="center"/>
    </xf>
    <xf numFmtId="177" fontId="3" fillId="2" borderId="18" xfId="0" applyNumberFormat="1" applyFont="1" applyFill="1" applyBorder="1">
      <alignment vertical="center"/>
    </xf>
    <xf numFmtId="0" fontId="2" fillId="0" borderId="19" xfId="0" applyFont="1" applyBorder="1">
      <alignment vertical="center"/>
    </xf>
    <xf numFmtId="177" fontId="3" fillId="2" borderId="20" xfId="0" applyNumberFormat="1" applyFont="1" applyFill="1" applyBorder="1">
      <alignment vertical="center"/>
    </xf>
    <xf numFmtId="179" fontId="3" fillId="4" borderId="4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" fontId="3" fillId="6" borderId="4" xfId="0" applyNumberFormat="1" applyFont="1" applyFill="1" applyBorder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2" fillId="3" borderId="0" xfId="0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horizontal="right" vertical="center"/>
    </xf>
    <xf numFmtId="0" fontId="3" fillId="0" borderId="5" xfId="0" applyFont="1" applyBorder="1" applyProtection="1">
      <alignment vertical="center"/>
    </xf>
    <xf numFmtId="3" fontId="3" fillId="2" borderId="1" xfId="0" applyNumberFormat="1" applyFont="1" applyFill="1" applyBorder="1" applyProtection="1">
      <alignment vertical="center"/>
    </xf>
    <xf numFmtId="0" fontId="2" fillId="0" borderId="6" xfId="0" applyFont="1" applyBorder="1" applyProtection="1">
      <alignment vertical="center"/>
    </xf>
    <xf numFmtId="179" fontId="3" fillId="4" borderId="16" xfId="0" applyNumberFormat="1" applyFont="1" applyFill="1" applyBorder="1" applyAlignment="1" applyProtection="1">
      <alignment horizontal="right" vertical="center"/>
    </xf>
    <xf numFmtId="179" fontId="3" fillId="4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alignment vertical="center"/>
    </xf>
    <xf numFmtId="3" fontId="3" fillId="3" borderId="0" xfId="0" applyNumberFormat="1" applyFont="1" applyFill="1" applyAlignment="1" applyProtection="1">
      <alignment horizontal="right" vertical="center"/>
    </xf>
    <xf numFmtId="0" fontId="3" fillId="0" borderId="7" xfId="0" applyFont="1" applyBorder="1" applyProtection="1">
      <alignment vertical="center"/>
    </xf>
    <xf numFmtId="3" fontId="3" fillId="2" borderId="0" xfId="0" applyNumberFormat="1" applyFont="1" applyFill="1" applyBorder="1" applyProtection="1">
      <alignment vertical="center"/>
    </xf>
    <xf numFmtId="178" fontId="2" fillId="0" borderId="8" xfId="0" applyNumberFormat="1" applyFont="1" applyBorder="1" applyProtection="1">
      <alignment vertical="center"/>
    </xf>
    <xf numFmtId="0" fontId="3" fillId="0" borderId="0" xfId="0" applyFont="1" applyAlignment="1" applyProtection="1">
      <alignment horizontal="right" vertical="center"/>
    </xf>
    <xf numFmtId="3" fontId="3" fillId="0" borderId="0" xfId="0" applyNumberFormat="1" applyFont="1" applyBorder="1" applyAlignment="1" applyProtection="1">
      <alignment horizontal="right" vertical="center"/>
    </xf>
    <xf numFmtId="9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2" fillId="0" borderId="7" xfId="0" applyFont="1" applyBorder="1" applyProtection="1">
      <alignment vertical="center"/>
    </xf>
    <xf numFmtId="3" fontId="3" fillId="0" borderId="0" xfId="0" applyNumberFormat="1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0" fontId="3" fillId="3" borderId="14" xfId="0" applyFont="1" applyFill="1" applyBorder="1" applyAlignment="1" applyProtection="1">
      <alignment horizontal="right" vertical="center"/>
    </xf>
    <xf numFmtId="0" fontId="2" fillId="3" borderId="0" xfId="0" applyFont="1" applyFill="1" applyAlignment="1" applyProtection="1">
      <alignment horizontal="right" vertical="center"/>
    </xf>
    <xf numFmtId="177" fontId="3" fillId="3" borderId="0" xfId="0" applyNumberFormat="1" applyFont="1" applyFill="1" applyAlignment="1" applyProtection="1">
      <alignment horizontal="right" vertical="center"/>
    </xf>
    <xf numFmtId="185" fontId="3" fillId="0" borderId="9" xfId="0" applyNumberFormat="1" applyFont="1" applyBorder="1" applyAlignment="1" applyProtection="1">
      <alignment horizontal="left" vertical="center"/>
    </xf>
    <xf numFmtId="3" fontId="3" fillId="2" borderId="2" xfId="0" applyNumberFormat="1" applyFont="1" applyFill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3" fontId="3" fillId="0" borderId="1" xfId="0" applyNumberFormat="1" applyFont="1" applyFill="1" applyBorder="1" applyProtection="1">
      <alignment vertical="center"/>
    </xf>
    <xf numFmtId="9" fontId="3" fillId="0" borderId="1" xfId="0" applyNumberFormat="1" applyFont="1" applyBorder="1" applyProtection="1">
      <alignment vertical="center"/>
    </xf>
    <xf numFmtId="3" fontId="3" fillId="0" borderId="1" xfId="0" applyNumberFormat="1" applyFont="1" applyBorder="1" applyProtection="1">
      <alignment vertical="center"/>
    </xf>
    <xf numFmtId="0" fontId="3" fillId="0" borderId="1" xfId="0" applyFont="1" applyFill="1" applyBorder="1" applyProtection="1">
      <alignment vertical="center"/>
    </xf>
    <xf numFmtId="176" fontId="3" fillId="0" borderId="1" xfId="0" applyNumberFormat="1" applyFont="1" applyFill="1" applyBorder="1" applyProtection="1">
      <alignment vertical="center"/>
    </xf>
    <xf numFmtId="10" fontId="3" fillId="0" borderId="1" xfId="0" applyNumberFormat="1" applyFont="1" applyFill="1" applyBorder="1" applyProtection="1">
      <alignment vertical="center"/>
    </xf>
    <xf numFmtId="9" fontId="3" fillId="0" borderId="1" xfId="0" applyNumberFormat="1" applyFont="1" applyFill="1" applyBorder="1" applyProtection="1">
      <alignment vertical="center"/>
    </xf>
    <xf numFmtId="3" fontId="3" fillId="3" borderId="1" xfId="0" applyNumberFormat="1" applyFont="1" applyFill="1" applyBorder="1" applyProtection="1">
      <alignment vertical="center"/>
    </xf>
    <xf numFmtId="3" fontId="3" fillId="0" borderId="0" xfId="0" applyNumberFormat="1" applyFont="1" applyProtection="1">
      <alignment vertical="center"/>
    </xf>
    <xf numFmtId="9" fontId="3" fillId="2" borderId="0" xfId="0" applyNumberFormat="1" applyFont="1" applyFill="1" applyBorder="1" applyProtection="1">
      <alignment vertical="center"/>
    </xf>
    <xf numFmtId="0" fontId="3" fillId="0" borderId="8" xfId="0" applyFont="1" applyBorder="1" applyProtection="1">
      <alignment vertical="center"/>
    </xf>
    <xf numFmtId="9" fontId="3" fillId="0" borderId="0" xfId="0" applyNumberFormat="1" applyFont="1" applyProtection="1">
      <alignment vertical="center"/>
    </xf>
    <xf numFmtId="176" fontId="3" fillId="0" borderId="0" xfId="0" applyNumberFormat="1" applyFont="1" applyProtection="1">
      <alignment vertical="center"/>
    </xf>
    <xf numFmtId="10" fontId="3" fillId="0" borderId="0" xfId="0" applyNumberFormat="1" applyFont="1" applyProtection="1">
      <alignment vertical="center"/>
    </xf>
    <xf numFmtId="3" fontId="3" fillId="3" borderId="0" xfId="0" applyNumberFormat="1" applyFont="1" applyFill="1" applyProtection="1">
      <alignment vertical="center"/>
    </xf>
    <xf numFmtId="185" fontId="3" fillId="0" borderId="7" xfId="0" applyNumberFormat="1" applyFont="1" applyBorder="1" applyAlignment="1" applyProtection="1">
      <alignment horizontal="left" vertical="center"/>
    </xf>
    <xf numFmtId="0" fontId="2" fillId="0" borderId="11" xfId="0" applyFont="1" applyBorder="1" applyProtection="1">
      <alignment vertical="center"/>
    </xf>
    <xf numFmtId="9" fontId="3" fillId="2" borderId="3" xfId="0" applyNumberFormat="1" applyFont="1" applyFill="1" applyBorder="1" applyProtection="1">
      <alignment vertical="center"/>
    </xf>
    <xf numFmtId="0" fontId="3" fillId="0" borderId="12" xfId="0" applyFont="1" applyBorder="1" applyProtection="1">
      <alignment vertical="center"/>
    </xf>
    <xf numFmtId="176" fontId="3" fillId="2" borderId="0" xfId="0" applyNumberFormat="1" applyFont="1" applyFill="1" applyBorder="1" applyProtection="1">
      <alignment vertical="center"/>
    </xf>
    <xf numFmtId="185" fontId="2" fillId="0" borderId="7" xfId="0" applyNumberFormat="1" applyFont="1" applyBorder="1" applyAlignment="1" applyProtection="1">
      <alignment horizontal="left" vertical="center"/>
    </xf>
    <xf numFmtId="0" fontId="2" fillId="0" borderId="13" xfId="0" applyFont="1" applyBorder="1" applyProtection="1">
      <alignment vertical="center"/>
    </xf>
    <xf numFmtId="9" fontId="3" fillId="2" borderId="14" xfId="0" applyNumberFormat="1" applyFont="1" applyFill="1" applyBorder="1" applyProtection="1">
      <alignment vertical="center"/>
    </xf>
    <xf numFmtId="0" fontId="3" fillId="0" borderId="15" xfId="0" applyFont="1" applyBorder="1" applyProtection="1">
      <alignment vertical="center"/>
    </xf>
    <xf numFmtId="0" fontId="5" fillId="2" borderId="0" xfId="0" applyFont="1" applyFill="1" applyBorder="1" applyProtection="1">
      <alignment vertical="center"/>
    </xf>
    <xf numFmtId="10" fontId="3" fillId="2" borderId="0" xfId="0" applyNumberFormat="1" applyFont="1" applyFill="1" applyBorder="1" applyProtection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5" borderId="0" xfId="0" applyFont="1" applyFill="1" applyProtection="1">
      <alignment vertical="center"/>
    </xf>
    <xf numFmtId="0" fontId="3" fillId="5" borderId="0" xfId="0" applyFont="1" applyFill="1" applyBorder="1" applyProtection="1">
      <alignment vertical="center"/>
    </xf>
    <xf numFmtId="0" fontId="7" fillId="5" borderId="0" xfId="0" applyFont="1" applyFill="1" applyBorder="1" applyAlignment="1" applyProtection="1">
      <alignment horizontal="right" vertical="center"/>
    </xf>
    <xf numFmtId="0" fontId="3" fillId="5" borderId="0" xfId="0" applyFont="1" applyFill="1">
      <alignment vertical="center"/>
    </xf>
    <xf numFmtId="0" fontId="7" fillId="5" borderId="0" xfId="0" applyFont="1" applyFill="1" applyAlignment="1">
      <alignment horizontal="right" vertical="center"/>
    </xf>
  </cellXfs>
  <cellStyles count="1"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8"/>
  <sheetViews>
    <sheetView showGridLines="0" tabSelected="1" zoomScale="85" zoomScaleNormal="85" workbookViewId="0">
      <selection activeCell="D16" sqref="D16"/>
    </sheetView>
  </sheetViews>
  <sheetFormatPr defaultRowHeight="12.5" outlineLevelCol="1" x14ac:dyDescent="0.25"/>
  <cols>
    <col min="1" max="1" width="1.6328125" style="43" customWidth="1"/>
    <col min="2" max="2" width="18.81640625" style="43" bestFit="1" customWidth="1"/>
    <col min="3" max="3" width="6.453125" style="43" bestFit="1" customWidth="1"/>
    <col min="4" max="4" width="8.6328125" style="43" customWidth="1"/>
    <col min="5" max="5" width="1.6328125" style="43" customWidth="1"/>
    <col min="6" max="6" width="5.26953125" style="43" bestFit="1" customWidth="1"/>
    <col min="7" max="7" width="4.90625" style="43" bestFit="1" customWidth="1"/>
    <col min="8" max="17" width="8.1796875" style="43" customWidth="1"/>
    <col min="18" max="18" width="1.6328125" style="43" customWidth="1"/>
    <col min="19" max="20" width="0" style="43" hidden="1" customWidth="1" outlineLevel="1"/>
    <col min="21" max="21" width="8.7265625" style="43" collapsed="1"/>
    <col min="22" max="16384" width="8.7265625" style="43"/>
  </cols>
  <sheetData>
    <row r="1" spans="2:20" x14ac:dyDescent="0.25"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2:20" x14ac:dyDescent="0.25">
      <c r="B2" s="100"/>
      <c r="C2" s="100"/>
      <c r="D2" s="100"/>
      <c r="E2" s="100"/>
      <c r="F2" s="100"/>
      <c r="G2" s="100"/>
      <c r="H2" s="101"/>
      <c r="I2" s="101"/>
      <c r="J2" s="101"/>
      <c r="K2" s="101"/>
      <c r="L2" s="101"/>
      <c r="M2" s="101"/>
      <c r="N2" s="101"/>
      <c r="O2" s="101"/>
      <c r="P2" s="102"/>
      <c r="Q2" s="102" t="s">
        <v>46</v>
      </c>
    </row>
    <row r="3" spans="2:20" x14ac:dyDescent="0.25"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2:20" ht="36.5" thickBot="1" x14ac:dyDescent="0.3">
      <c r="B4" s="96" t="s">
        <v>45</v>
      </c>
      <c r="C4" s="96"/>
      <c r="D4" s="44"/>
      <c r="H4" s="45" t="s">
        <v>43</v>
      </c>
      <c r="I4" s="45" t="s">
        <v>21</v>
      </c>
      <c r="J4" s="45" t="s">
        <v>20</v>
      </c>
      <c r="K4" s="45" t="s">
        <v>19</v>
      </c>
      <c r="L4" s="45" t="s">
        <v>38</v>
      </c>
      <c r="M4" s="45" t="s">
        <v>40</v>
      </c>
      <c r="N4" s="45" t="s">
        <v>18</v>
      </c>
      <c r="O4" s="46" t="s">
        <v>16</v>
      </c>
      <c r="P4" s="46" t="s">
        <v>17</v>
      </c>
      <c r="Q4" s="45" t="s">
        <v>42</v>
      </c>
    </row>
    <row r="5" spans="2:20" ht="13" thickTop="1" x14ac:dyDescent="0.25">
      <c r="B5" s="47" t="s">
        <v>2</v>
      </c>
      <c r="C5" s="48">
        <v>36</v>
      </c>
      <c r="D5" s="49" t="s">
        <v>31</v>
      </c>
      <c r="H5" s="50">
        <f>+SUM(H8:H57)</f>
        <v>16951.776315708426</v>
      </c>
      <c r="I5" s="51">
        <f>+J5-H5</f>
        <v>-3390.355263141686</v>
      </c>
      <c r="J5" s="50">
        <f>+SUM(J8:J57)</f>
        <v>13561.42105256674</v>
      </c>
      <c r="K5" s="51">
        <f>+L5-J5</f>
        <v>-12205.278947310067</v>
      </c>
      <c r="L5" s="50">
        <f>+SUM(L8:L57)</f>
        <v>1356.1421052566739</v>
      </c>
      <c r="M5" s="51">
        <f>+N5-L5</f>
        <v>2674.2733058556146</v>
      </c>
      <c r="N5" s="50">
        <f>+S5</f>
        <v>4030.4154111122884</v>
      </c>
      <c r="O5" s="51">
        <f>+T5-N5</f>
        <v>-158.27313546112873</v>
      </c>
      <c r="P5" s="51">
        <f>+Q5-T5</f>
        <v>-503.20003407889635</v>
      </c>
      <c r="Q5" s="50">
        <f>+SUM(Q8:Q57)</f>
        <v>3368.9422415722634</v>
      </c>
      <c r="R5" s="52"/>
      <c r="S5" s="53">
        <f>+SUM(S8:S57)</f>
        <v>4030.4154111122884</v>
      </c>
      <c r="T5" s="53">
        <f>+SUM(T8:T57)</f>
        <v>3872.1422756511597</v>
      </c>
    </row>
    <row r="6" spans="2:20" x14ac:dyDescent="0.25">
      <c r="B6" s="54" t="s">
        <v>3</v>
      </c>
      <c r="C6" s="55">
        <v>66</v>
      </c>
      <c r="D6" s="56" t="s">
        <v>31</v>
      </c>
      <c r="G6" s="57"/>
      <c r="H6" s="58"/>
      <c r="I6" s="59"/>
      <c r="J6" s="58"/>
      <c r="K6" s="58"/>
      <c r="L6" s="58"/>
      <c r="M6" s="60"/>
      <c r="N6" s="60"/>
      <c r="O6" s="60"/>
      <c r="P6" s="60"/>
      <c r="Q6" s="60"/>
      <c r="S6" s="53"/>
      <c r="T6" s="53"/>
    </row>
    <row r="7" spans="2:20" ht="13" thickBot="1" x14ac:dyDescent="0.3">
      <c r="B7" s="61" t="s">
        <v>44</v>
      </c>
      <c r="C7" s="62">
        <f>+C6-C5</f>
        <v>30</v>
      </c>
      <c r="D7" s="63" t="s">
        <v>32</v>
      </c>
      <c r="G7" s="64" t="s">
        <v>4</v>
      </c>
      <c r="H7" s="64" t="s">
        <v>5</v>
      </c>
      <c r="I7" s="64" t="s">
        <v>6</v>
      </c>
      <c r="J7" s="64" t="s">
        <v>7</v>
      </c>
      <c r="K7" s="64" t="s">
        <v>8</v>
      </c>
      <c r="L7" s="65" t="s">
        <v>9</v>
      </c>
      <c r="M7" s="65" t="s">
        <v>10</v>
      </c>
      <c r="N7" s="64" t="s">
        <v>11</v>
      </c>
      <c r="O7" s="64" t="s">
        <v>12</v>
      </c>
      <c r="P7" s="66" t="s">
        <v>1</v>
      </c>
      <c r="Q7" s="67" t="s">
        <v>13</v>
      </c>
      <c r="S7" s="52" t="s">
        <v>15</v>
      </c>
      <c r="T7" s="52" t="s">
        <v>14</v>
      </c>
    </row>
    <row r="8" spans="2:20" ht="13" thickTop="1" x14ac:dyDescent="0.25">
      <c r="B8" s="68">
        <f>+C5</f>
        <v>36</v>
      </c>
      <c r="C8" s="69">
        <v>400</v>
      </c>
      <c r="D8" s="70" t="s">
        <v>26</v>
      </c>
      <c r="F8" s="71">
        <v>2017</v>
      </c>
      <c r="G8" s="71">
        <v>36</v>
      </c>
      <c r="H8" s="72">
        <f>+C8</f>
        <v>400</v>
      </c>
      <c r="I8" s="73">
        <f>+C11</f>
        <v>0.2</v>
      </c>
      <c r="J8" s="74">
        <f>+H8*(1-I8)</f>
        <v>320</v>
      </c>
      <c r="K8" s="75">
        <f>+J8*(1-C12)</f>
        <v>288</v>
      </c>
      <c r="L8" s="74">
        <f>+J8-K8</f>
        <v>32</v>
      </c>
      <c r="M8" s="76">
        <f>+C13</f>
        <v>7.0000000000000007E-2</v>
      </c>
      <c r="N8" s="77">
        <f>+C14</f>
        <v>2.3E-3</v>
      </c>
      <c r="O8" s="71">
        <f>+$C$6-G8</f>
        <v>30</v>
      </c>
      <c r="P8" s="78">
        <f>+C15</f>
        <v>0.2</v>
      </c>
      <c r="Q8" s="79">
        <f>+IF(H8="","",L8*((1+M8-N8)^O8-((1+M8-N8)^O8-1)*$P$9))</f>
        <v>189.09103954571069</v>
      </c>
      <c r="S8" s="80">
        <f>+IF(H8="","",L8*((1+M8)^O8))</f>
        <v>243.59216136518498</v>
      </c>
      <c r="T8" s="80">
        <f>+IF(H8="","",L8*((1+M8-N8)^O8))</f>
        <v>228.36379943213836</v>
      </c>
    </row>
    <row r="9" spans="2:20" x14ac:dyDescent="0.25">
      <c r="B9" s="61" t="s">
        <v>28</v>
      </c>
      <c r="C9" s="81">
        <v>0.02</v>
      </c>
      <c r="D9" s="82"/>
      <c r="F9" s="43">
        <f>+F8+1</f>
        <v>2018</v>
      </c>
      <c r="G9" s="43">
        <f>+G8+1</f>
        <v>37</v>
      </c>
      <c r="H9" s="80">
        <f>+IF($G9&gt;$C$6,"",H8*(1+$C$9))</f>
        <v>408</v>
      </c>
      <c r="I9" s="83">
        <f>+IF(H9="","",I8)</f>
        <v>0.2</v>
      </c>
      <c r="J9" s="80">
        <f>+IF(H9="","",H9*(1-I9))</f>
        <v>326.40000000000003</v>
      </c>
      <c r="K9" s="80">
        <f>+IF(H9="","",J9*(1-$C$12))</f>
        <v>293.76000000000005</v>
      </c>
      <c r="L9" s="62">
        <f>+IF(H9="","",J9-K9)</f>
        <v>32.639999999999986</v>
      </c>
      <c r="M9" s="84">
        <f t="shared" ref="M9:M57" si="0">+M8</f>
        <v>7.0000000000000007E-2</v>
      </c>
      <c r="N9" s="85">
        <f t="shared" ref="N9:N57" si="1">+N8</f>
        <v>2.3E-3</v>
      </c>
      <c r="O9" s="43">
        <f>+IF(H9="","",$C$6-G9)</f>
        <v>29</v>
      </c>
      <c r="P9" s="83">
        <f>+P8</f>
        <v>0.2</v>
      </c>
      <c r="Q9" s="86">
        <f>+IF(H9="","",L9*((1+M9-N9)^O9-((1+M9-N9)^O9-1)*$P$9))</f>
        <v>181.05723137269345</v>
      </c>
      <c r="S9" s="80">
        <f t="shared" ref="S9:S57" si="2">+IF(H9="","",L9*((1+M9)^O9))</f>
        <v>232.20935008643792</v>
      </c>
      <c r="T9" s="80">
        <f t="shared" ref="T9:T57" si="3">+IF(H9="","",L9*((1+M9-N9)^O9))</f>
        <v>218.16153921586681</v>
      </c>
    </row>
    <row r="10" spans="2:20" x14ac:dyDescent="0.25">
      <c r="B10" s="87">
        <f>+C6</f>
        <v>66</v>
      </c>
      <c r="C10" s="62">
        <f>+C8*(1+C9)^C7</f>
        <v>724.54463364134142</v>
      </c>
      <c r="D10" s="63" t="s">
        <v>35</v>
      </c>
      <c r="F10" s="43">
        <f t="shared" ref="F10:F57" si="4">+F9+1</f>
        <v>2019</v>
      </c>
      <c r="G10" s="43">
        <f t="shared" ref="G10:G57" si="5">+G9+1</f>
        <v>38</v>
      </c>
      <c r="H10" s="80">
        <f>+IF($G10&gt;$C$6,"",H9*(1+$C$9))</f>
        <v>416.16</v>
      </c>
      <c r="I10" s="83">
        <f t="shared" ref="I10:I57" si="6">+IF(H10="","",I9)</f>
        <v>0.2</v>
      </c>
      <c r="J10" s="80">
        <f t="shared" ref="J10:J57" si="7">+IF(H10="","",H10*(1-I10))</f>
        <v>332.92800000000005</v>
      </c>
      <c r="K10" s="80">
        <f>+IF(H10="","",J10*(1-$C$12))</f>
        <v>299.63520000000005</v>
      </c>
      <c r="L10" s="62">
        <f t="shared" ref="L10:L57" si="8">+IF(H10="","",J10-K10)</f>
        <v>33.2928</v>
      </c>
      <c r="M10" s="84">
        <f t="shared" si="0"/>
        <v>7.0000000000000007E-2</v>
      </c>
      <c r="N10" s="85">
        <f t="shared" si="1"/>
        <v>2.3E-3</v>
      </c>
      <c r="O10" s="43">
        <f>+IF(H10="","",$C$6-G10)</f>
        <v>28</v>
      </c>
      <c r="P10" s="83">
        <f t="shared" ref="P10:P57" si="9">+P9</f>
        <v>0.2</v>
      </c>
      <c r="Q10" s="86">
        <f>+IF(H10="","",L10*((1+M10-N10)^O10-((1+M10-N10)^O10-1)*$P$9))</f>
        <v>173.39061582106152</v>
      </c>
      <c r="S10" s="80">
        <f t="shared" si="2"/>
        <v>221.35844587679139</v>
      </c>
      <c r="T10" s="80">
        <f t="shared" si="3"/>
        <v>208.4150697763269</v>
      </c>
    </row>
    <row r="11" spans="2:20" x14ac:dyDescent="0.25">
      <c r="B11" s="88" t="s">
        <v>29</v>
      </c>
      <c r="C11" s="89">
        <v>0.2</v>
      </c>
      <c r="D11" s="90"/>
      <c r="F11" s="43">
        <f t="shared" si="4"/>
        <v>2020</v>
      </c>
      <c r="G11" s="43">
        <f t="shared" si="5"/>
        <v>39</v>
      </c>
      <c r="H11" s="80">
        <f>+IF($G11&gt;$C$6,"",H10*(1+$C$9))</f>
        <v>424.48320000000001</v>
      </c>
      <c r="I11" s="83">
        <f t="shared" si="6"/>
        <v>0.2</v>
      </c>
      <c r="J11" s="80">
        <f t="shared" si="7"/>
        <v>339.58656000000002</v>
      </c>
      <c r="K11" s="80">
        <f>+IF(H11="","",J11*(1-$C$12))</f>
        <v>305.627904</v>
      </c>
      <c r="L11" s="62">
        <f t="shared" si="8"/>
        <v>33.958656000000019</v>
      </c>
      <c r="M11" s="84">
        <f t="shared" si="0"/>
        <v>7.0000000000000007E-2</v>
      </c>
      <c r="N11" s="85">
        <f t="shared" si="1"/>
        <v>2.3E-3</v>
      </c>
      <c r="O11" s="43">
        <f>+IF(H11="","",$C$6-G11)</f>
        <v>27</v>
      </c>
      <c r="P11" s="83">
        <f t="shared" si="9"/>
        <v>0.2</v>
      </c>
      <c r="Q11" s="86">
        <f>+IF(H11="","",L11*((1+M11-N11)^O11-((1+M11-N11)^O11-1)*$P$9))</f>
        <v>166.07495395684444</v>
      </c>
      <c r="S11" s="80">
        <f t="shared" si="2"/>
        <v>211.01459326572652</v>
      </c>
      <c r="T11" s="80">
        <f t="shared" si="3"/>
        <v>199.10402844605557</v>
      </c>
    </row>
    <row r="12" spans="2:20" x14ac:dyDescent="0.25">
      <c r="B12" s="61" t="s">
        <v>30</v>
      </c>
      <c r="C12" s="81">
        <v>0.1</v>
      </c>
      <c r="D12" s="82"/>
      <c r="F12" s="43">
        <f t="shared" si="4"/>
        <v>2021</v>
      </c>
      <c r="G12" s="43">
        <f t="shared" si="5"/>
        <v>40</v>
      </c>
      <c r="H12" s="80">
        <f>+IF($G12&gt;$C$6,"",H11*(1+$C$9))</f>
        <v>432.97286400000002</v>
      </c>
      <c r="I12" s="83">
        <f t="shared" si="6"/>
        <v>0.2</v>
      </c>
      <c r="J12" s="80">
        <f t="shared" si="7"/>
        <v>346.37829120000004</v>
      </c>
      <c r="K12" s="80">
        <f>+IF(H12="","",J12*(1-$C$12))</f>
        <v>311.74046208000004</v>
      </c>
      <c r="L12" s="62">
        <f t="shared" si="8"/>
        <v>34.637829119999992</v>
      </c>
      <c r="M12" s="84">
        <f t="shared" si="0"/>
        <v>7.0000000000000007E-2</v>
      </c>
      <c r="N12" s="85">
        <f t="shared" si="1"/>
        <v>2.3E-3</v>
      </c>
      <c r="O12" s="43">
        <f>+IF(H12="","",$C$6-G12)</f>
        <v>26</v>
      </c>
      <c r="P12" s="83">
        <f t="shared" si="9"/>
        <v>0.2</v>
      </c>
      <c r="Q12" s="86">
        <f>+IF(H12="","",L12*((1+M12-N12)^O12-((1+M12-N12)^O12-1)*$P$9))</f>
        <v>159.09473563947364</v>
      </c>
      <c r="S12" s="80">
        <f t="shared" si="2"/>
        <v>201.1540982533092</v>
      </c>
      <c r="T12" s="80">
        <f t="shared" si="3"/>
        <v>190.20896226934204</v>
      </c>
    </row>
    <row r="13" spans="2:20" x14ac:dyDescent="0.25">
      <c r="B13" s="54" t="s">
        <v>27</v>
      </c>
      <c r="C13" s="91">
        <v>7.0000000000000007E-2</v>
      </c>
      <c r="D13" s="82"/>
      <c r="F13" s="43">
        <f t="shared" si="4"/>
        <v>2022</v>
      </c>
      <c r="G13" s="43">
        <f t="shared" si="5"/>
        <v>41</v>
      </c>
      <c r="H13" s="80">
        <f>+IF($G13&gt;$C$6,"",H12*(1+$C$9))</f>
        <v>441.63232128000004</v>
      </c>
      <c r="I13" s="83">
        <f t="shared" si="6"/>
        <v>0.2</v>
      </c>
      <c r="J13" s="80">
        <f t="shared" si="7"/>
        <v>353.30585702400003</v>
      </c>
      <c r="K13" s="80">
        <f>+IF(H13="","",J13*(1-$C$12))</f>
        <v>317.97527132160002</v>
      </c>
      <c r="L13" s="62">
        <f t="shared" si="8"/>
        <v>35.330585702400015</v>
      </c>
      <c r="M13" s="84">
        <f t="shared" si="0"/>
        <v>7.0000000000000007E-2</v>
      </c>
      <c r="N13" s="85">
        <f t="shared" si="1"/>
        <v>2.3E-3</v>
      </c>
      <c r="O13" s="43">
        <f>+IF(H13="","",$C$6-G13)</f>
        <v>25</v>
      </c>
      <c r="P13" s="83">
        <f t="shared" si="9"/>
        <v>0.2</v>
      </c>
      <c r="Q13" s="86">
        <f>+IF(H13="","",L13*((1+M13-N13)^O13-((1+M13-N13)^O13-1)*$P$9))</f>
        <v>152.4351470288224</v>
      </c>
      <c r="S13" s="80">
        <f t="shared" si="2"/>
        <v>191.75437403586497</v>
      </c>
      <c r="T13" s="80">
        <f t="shared" si="3"/>
        <v>181.711287360428</v>
      </c>
    </row>
    <row r="14" spans="2:20" x14ac:dyDescent="0.25">
      <c r="B14" s="92" t="s">
        <v>33</v>
      </c>
      <c r="C14" s="97">
        <v>2.3E-3</v>
      </c>
      <c r="D14" s="82"/>
      <c r="F14" s="43">
        <f t="shared" si="4"/>
        <v>2023</v>
      </c>
      <c r="G14" s="43">
        <f t="shared" si="5"/>
        <v>42</v>
      </c>
      <c r="H14" s="80">
        <f>+IF($G14&gt;$C$6,"",H13*(1+$C$9))</f>
        <v>450.46496770560003</v>
      </c>
      <c r="I14" s="83">
        <f t="shared" si="6"/>
        <v>0.2</v>
      </c>
      <c r="J14" s="80">
        <f t="shared" si="7"/>
        <v>360.37197416448004</v>
      </c>
      <c r="K14" s="80">
        <f>+IF(H14="","",J14*(1-$C$12))</f>
        <v>324.33477674803203</v>
      </c>
      <c r="L14" s="62">
        <f t="shared" si="8"/>
        <v>36.037197416448009</v>
      </c>
      <c r="M14" s="84">
        <f t="shared" si="0"/>
        <v>7.0000000000000007E-2</v>
      </c>
      <c r="N14" s="85">
        <f t="shared" si="1"/>
        <v>2.3E-3</v>
      </c>
      <c r="O14" s="43">
        <f>+IF(H14="","",$C$6-G14)</f>
        <v>24</v>
      </c>
      <c r="P14" s="83">
        <f t="shared" si="9"/>
        <v>0.2</v>
      </c>
      <c r="Q14" s="86">
        <f>+IF(H14="","",L14*((1+M14-N14)^O14-((1+M14-N14)^O14-1)*$P$9))</f>
        <v>146.08203954520701</v>
      </c>
      <c r="S14" s="80">
        <f t="shared" si="2"/>
        <v>182.79388926783386</v>
      </c>
      <c r="T14" s="80">
        <f t="shared" si="3"/>
        <v>173.59325007739676</v>
      </c>
    </row>
    <row r="15" spans="2:20" ht="13" thickBot="1" x14ac:dyDescent="0.3">
      <c r="B15" s="93" t="s">
        <v>34</v>
      </c>
      <c r="C15" s="94">
        <v>0.2</v>
      </c>
      <c r="D15" s="95"/>
      <c r="F15" s="43">
        <f t="shared" si="4"/>
        <v>2024</v>
      </c>
      <c r="G15" s="43">
        <f t="shared" si="5"/>
        <v>43</v>
      </c>
      <c r="H15" s="80">
        <f>+IF($G15&gt;$C$6,"",H14*(1+$C$9))</f>
        <v>459.47426705971202</v>
      </c>
      <c r="I15" s="83">
        <f t="shared" si="6"/>
        <v>0.2</v>
      </c>
      <c r="J15" s="80">
        <f t="shared" si="7"/>
        <v>367.57941364776963</v>
      </c>
      <c r="K15" s="80">
        <f>+IF(H15="","",J15*(1-$C$12))</f>
        <v>330.82147228299266</v>
      </c>
      <c r="L15" s="62">
        <f t="shared" si="8"/>
        <v>36.757941364776968</v>
      </c>
      <c r="M15" s="84">
        <f t="shared" si="0"/>
        <v>7.0000000000000007E-2</v>
      </c>
      <c r="N15" s="85">
        <f t="shared" si="1"/>
        <v>2.3E-3</v>
      </c>
      <c r="O15" s="43">
        <f>+IF(H15="","",$C$6-G15)</f>
        <v>23</v>
      </c>
      <c r="P15" s="83">
        <f t="shared" si="9"/>
        <v>0.2</v>
      </c>
      <c r="Q15" s="86">
        <f>+IF(H15="","",L15*((1+M15-N15)^O15-((1+M15-N15)^O15-1)*$P$9))</f>
        <v>140.02190021746767</v>
      </c>
      <c r="S15" s="80">
        <f t="shared" si="2"/>
        <v>174.25211874129957</v>
      </c>
      <c r="T15" s="80">
        <f t="shared" si="3"/>
        <v>165.83788993064036</v>
      </c>
    </row>
    <row r="16" spans="2:20" ht="13" thickTop="1" x14ac:dyDescent="0.25">
      <c r="F16" s="43">
        <f t="shared" si="4"/>
        <v>2025</v>
      </c>
      <c r="G16" s="43">
        <f t="shared" si="5"/>
        <v>44</v>
      </c>
      <c r="H16" s="80">
        <f>+IF($G16&gt;$C$6,"",H15*(1+$C$9))</f>
        <v>468.66375240090628</v>
      </c>
      <c r="I16" s="83">
        <f t="shared" si="6"/>
        <v>0.2</v>
      </c>
      <c r="J16" s="80">
        <f t="shared" si="7"/>
        <v>374.93100192072507</v>
      </c>
      <c r="K16" s="80">
        <f>+IF(H16="","",J16*(1-$C$12))</f>
        <v>337.43790172865255</v>
      </c>
      <c r="L16" s="62">
        <f t="shared" si="8"/>
        <v>37.493100192072518</v>
      </c>
      <c r="M16" s="84">
        <f t="shared" si="0"/>
        <v>7.0000000000000007E-2</v>
      </c>
      <c r="N16" s="85">
        <f t="shared" si="1"/>
        <v>2.3E-3</v>
      </c>
      <c r="O16" s="43">
        <f>+IF(H16="","",$C$6-G16)</f>
        <v>22</v>
      </c>
      <c r="P16" s="83">
        <f t="shared" si="9"/>
        <v>0.2</v>
      </c>
      <c r="Q16" s="86">
        <f>+IF(H16="","",L16*((1+M16-N16)^O16-((1+M16-N16)^O16-1)*$P$9))</f>
        <v>134.24182335713937</v>
      </c>
      <c r="S16" s="80">
        <f t="shared" si="2"/>
        <v>166.10949637021085</v>
      </c>
      <c r="T16" s="80">
        <f t="shared" si="3"/>
        <v>158.42900414840608</v>
      </c>
    </row>
    <row r="17" spans="6:20" x14ac:dyDescent="0.25">
      <c r="F17" s="43">
        <f t="shared" si="4"/>
        <v>2026</v>
      </c>
      <c r="G17" s="43">
        <f t="shared" si="5"/>
        <v>45</v>
      </c>
      <c r="H17" s="80">
        <f>+IF($G17&gt;$C$6,"",H16*(1+$C$9))</f>
        <v>478.03702744892439</v>
      </c>
      <c r="I17" s="83">
        <f t="shared" si="6"/>
        <v>0.2</v>
      </c>
      <c r="J17" s="80">
        <f t="shared" si="7"/>
        <v>382.42962195913952</v>
      </c>
      <c r="K17" s="80">
        <f>+IF(H17="","",J17*(1-$C$12))</f>
        <v>344.18665976322558</v>
      </c>
      <c r="L17" s="62">
        <f t="shared" si="8"/>
        <v>38.242962195913947</v>
      </c>
      <c r="M17" s="84">
        <f t="shared" si="0"/>
        <v>7.0000000000000007E-2</v>
      </c>
      <c r="N17" s="85">
        <f t="shared" si="1"/>
        <v>2.3E-3</v>
      </c>
      <c r="O17" s="43">
        <f>+IF(H17="","",$C$6-G17)</f>
        <v>21</v>
      </c>
      <c r="P17" s="83">
        <f t="shared" si="9"/>
        <v>0.2</v>
      </c>
      <c r="Q17" s="86">
        <f>+IF(H17="","",L17*((1+M17-N17)^O17-((1+M17-N17)^O17-1)*$P$9))</f>
        <v>128.72948349949868</v>
      </c>
      <c r="S17" s="80">
        <f t="shared" si="2"/>
        <v>158.34737037160278</v>
      </c>
      <c r="T17" s="80">
        <f t="shared" si="3"/>
        <v>151.35111382539486</v>
      </c>
    </row>
    <row r="18" spans="6:20" x14ac:dyDescent="0.25">
      <c r="F18" s="43">
        <f t="shared" si="4"/>
        <v>2027</v>
      </c>
      <c r="G18" s="43">
        <f t="shared" si="5"/>
        <v>46</v>
      </c>
      <c r="H18" s="80">
        <f>+IF($G18&gt;$C$6,"",H17*(1+$C$9))</f>
        <v>487.59776799790291</v>
      </c>
      <c r="I18" s="83">
        <f t="shared" si="6"/>
        <v>0.2</v>
      </c>
      <c r="J18" s="80">
        <f t="shared" si="7"/>
        <v>390.07821439832236</v>
      </c>
      <c r="K18" s="80">
        <f>+IF(H18="","",J18*(1-$C$12))</f>
        <v>351.07039295849012</v>
      </c>
      <c r="L18" s="62">
        <f t="shared" si="8"/>
        <v>39.007821439832242</v>
      </c>
      <c r="M18" s="84">
        <f t="shared" si="0"/>
        <v>7.0000000000000007E-2</v>
      </c>
      <c r="N18" s="85">
        <f t="shared" si="1"/>
        <v>2.3E-3</v>
      </c>
      <c r="O18" s="43">
        <f>+IF(H18="","",$C$6-G18)</f>
        <v>20</v>
      </c>
      <c r="P18" s="83">
        <f t="shared" si="9"/>
        <v>0.2</v>
      </c>
      <c r="Q18" s="86">
        <f>+IF(H18="","",L18*((1+M18-N18)^O18-((1+M18-N18)^O18-1)*$P$9))</f>
        <v>123.47310955491621</v>
      </c>
      <c r="S18" s="80">
        <f t="shared" si="2"/>
        <v>150.94796054115409</v>
      </c>
      <c r="T18" s="80">
        <f t="shared" si="3"/>
        <v>144.5894315836872</v>
      </c>
    </row>
    <row r="19" spans="6:20" x14ac:dyDescent="0.25">
      <c r="F19" s="43">
        <f t="shared" si="4"/>
        <v>2028</v>
      </c>
      <c r="G19" s="43">
        <f t="shared" si="5"/>
        <v>47</v>
      </c>
      <c r="H19" s="80">
        <f>+IF($G19&gt;$C$6,"",H18*(1+$C$9))</f>
        <v>497.34972335786097</v>
      </c>
      <c r="I19" s="83">
        <f t="shared" si="6"/>
        <v>0.2</v>
      </c>
      <c r="J19" s="80">
        <f t="shared" si="7"/>
        <v>397.87977868628877</v>
      </c>
      <c r="K19" s="80">
        <f>+IF(H19="","",J19*(1-$C$12))</f>
        <v>358.09180081765993</v>
      </c>
      <c r="L19" s="62">
        <f t="shared" si="8"/>
        <v>39.787977868628843</v>
      </c>
      <c r="M19" s="84">
        <f t="shared" si="0"/>
        <v>7.0000000000000007E-2</v>
      </c>
      <c r="N19" s="85">
        <f t="shared" si="1"/>
        <v>2.3E-3</v>
      </c>
      <c r="O19" s="43">
        <f>+IF(H19="","",$C$6-G19)</f>
        <v>19</v>
      </c>
      <c r="P19" s="83">
        <f t="shared" si="9"/>
        <v>0.2</v>
      </c>
      <c r="Q19" s="86">
        <f>+IF(H19="","",L19*((1+M19-N19)^O19-((1+M19-N19)^O19-1)*$P$9))</f>
        <v>118.46146011647055</v>
      </c>
      <c r="S19" s="80">
        <f t="shared" si="2"/>
        <v>143.89431752521216</v>
      </c>
      <c r="T19" s="80">
        <f t="shared" si="3"/>
        <v>138.12983067843098</v>
      </c>
    </row>
    <row r="20" spans="6:20" x14ac:dyDescent="0.25">
      <c r="F20" s="43">
        <f t="shared" si="4"/>
        <v>2029</v>
      </c>
      <c r="G20" s="43">
        <f t="shared" si="5"/>
        <v>48</v>
      </c>
      <c r="H20" s="80">
        <f>+IF($G20&gt;$C$6,"",H19*(1+$C$9))</f>
        <v>507.29671782501822</v>
      </c>
      <c r="I20" s="83">
        <f t="shared" si="6"/>
        <v>0.2</v>
      </c>
      <c r="J20" s="80">
        <f t="shared" si="7"/>
        <v>405.8373742600146</v>
      </c>
      <c r="K20" s="80">
        <f>+IF(H20="","",J20*(1-$C$12))</f>
        <v>365.25363683401315</v>
      </c>
      <c r="L20" s="62">
        <f t="shared" si="8"/>
        <v>40.583737426001449</v>
      </c>
      <c r="M20" s="84">
        <f t="shared" si="0"/>
        <v>7.0000000000000007E-2</v>
      </c>
      <c r="N20" s="85">
        <f t="shared" si="1"/>
        <v>2.3E-3</v>
      </c>
      <c r="O20" s="43">
        <f>+IF(H20="","",$C$6-G20)</f>
        <v>18</v>
      </c>
      <c r="P20" s="83">
        <f t="shared" si="9"/>
        <v>0.2</v>
      </c>
      <c r="Q20" s="86">
        <f>+IF(H20="","",L20*((1+M20-N20)^O20-((1+M20-N20)^O20-1)*$P$9))</f>
        <v>113.68379987220014</v>
      </c>
      <c r="S20" s="80">
        <f t="shared" si="2"/>
        <v>137.17028399599673</v>
      </c>
      <c r="T20" s="80">
        <f t="shared" si="3"/>
        <v>131.95881548374982</v>
      </c>
    </row>
    <row r="21" spans="6:20" x14ac:dyDescent="0.25">
      <c r="F21" s="43">
        <f t="shared" si="4"/>
        <v>2030</v>
      </c>
      <c r="G21" s="43">
        <f t="shared" si="5"/>
        <v>49</v>
      </c>
      <c r="H21" s="80">
        <f>+IF($G21&gt;$C$6,"",H20*(1+$C$9))</f>
        <v>517.44265218151861</v>
      </c>
      <c r="I21" s="83">
        <f t="shared" si="6"/>
        <v>0.2</v>
      </c>
      <c r="J21" s="80">
        <f t="shared" si="7"/>
        <v>413.95412174521493</v>
      </c>
      <c r="K21" s="80">
        <f>+IF(H21="","",J21*(1-$C$12))</f>
        <v>372.55870957069345</v>
      </c>
      <c r="L21" s="62">
        <f t="shared" si="8"/>
        <v>41.395412174521482</v>
      </c>
      <c r="M21" s="84">
        <f t="shared" si="0"/>
        <v>7.0000000000000007E-2</v>
      </c>
      <c r="N21" s="85">
        <f t="shared" si="1"/>
        <v>2.3E-3</v>
      </c>
      <c r="O21" s="43">
        <f>+IF(H21="","",$C$6-G21)</f>
        <v>17</v>
      </c>
      <c r="P21" s="83">
        <f t="shared" si="9"/>
        <v>0.2</v>
      </c>
      <c r="Q21" s="86">
        <f>+IF(H21="","",L21*((1+M21-N21)^O21-((1+M21-N21)^O21-1)*$P$9))</f>
        <v>109.12987707266757</v>
      </c>
      <c r="S21" s="80">
        <f t="shared" si="2"/>
        <v>130.76045764104362</v>
      </c>
      <c r="T21" s="80">
        <f t="shared" si="3"/>
        <v>126.0634932972041</v>
      </c>
    </row>
    <row r="22" spans="6:20" x14ac:dyDescent="0.25">
      <c r="F22" s="43">
        <f t="shared" si="4"/>
        <v>2031</v>
      </c>
      <c r="G22" s="43">
        <f t="shared" si="5"/>
        <v>50</v>
      </c>
      <c r="H22" s="80">
        <f>+IF($G22&gt;$C$6,"",H21*(1+$C$9))</f>
        <v>527.79150522514897</v>
      </c>
      <c r="I22" s="83">
        <f t="shared" si="6"/>
        <v>0.2</v>
      </c>
      <c r="J22" s="80">
        <f t="shared" si="7"/>
        <v>422.23320418011917</v>
      </c>
      <c r="K22" s="80">
        <f>+IF(H22="","",J22*(1-$C$12))</f>
        <v>380.00988376210728</v>
      </c>
      <c r="L22" s="62">
        <f t="shared" si="8"/>
        <v>42.223320418011895</v>
      </c>
      <c r="M22" s="84">
        <f t="shared" si="0"/>
        <v>7.0000000000000007E-2</v>
      </c>
      <c r="N22" s="85">
        <f t="shared" si="1"/>
        <v>2.3E-3</v>
      </c>
      <c r="O22" s="43">
        <f>+IF(H22="","",$C$6-G22)</f>
        <v>16</v>
      </c>
      <c r="P22" s="83">
        <f t="shared" si="9"/>
        <v>0.2</v>
      </c>
      <c r="Q22" s="86">
        <f>+IF(H22="","",L22*((1+M22-N22)^O22-((1+M22-N22)^O22-1)*$P$9))</f>
        <v>104.78990200672544</v>
      </c>
      <c r="S22" s="80">
        <f t="shared" si="2"/>
        <v>124.65015588211631</v>
      </c>
      <c r="T22" s="80">
        <f t="shared" si="3"/>
        <v>120.43154740390383</v>
      </c>
    </row>
    <row r="23" spans="6:20" x14ac:dyDescent="0.25">
      <c r="F23" s="43">
        <f t="shared" si="4"/>
        <v>2032</v>
      </c>
      <c r="G23" s="43">
        <f t="shared" si="5"/>
        <v>51</v>
      </c>
      <c r="H23" s="80">
        <f>+IF($G23&gt;$C$6,"",H22*(1+$C$9))</f>
        <v>538.34733532965197</v>
      </c>
      <c r="I23" s="83">
        <f t="shared" si="6"/>
        <v>0.2</v>
      </c>
      <c r="J23" s="80">
        <f t="shared" si="7"/>
        <v>430.67786826372162</v>
      </c>
      <c r="K23" s="80">
        <f>+IF(H23="","",J23*(1-$C$12))</f>
        <v>387.61008143734949</v>
      </c>
      <c r="L23" s="62">
        <f t="shared" si="8"/>
        <v>43.067786826372128</v>
      </c>
      <c r="M23" s="84">
        <f t="shared" si="0"/>
        <v>7.0000000000000007E-2</v>
      </c>
      <c r="N23" s="85">
        <f t="shared" si="1"/>
        <v>2.3E-3</v>
      </c>
      <c r="O23" s="43">
        <f>+IF(H23="","",$C$6-G23)</f>
        <v>15</v>
      </c>
      <c r="P23" s="83">
        <f t="shared" si="9"/>
        <v>0.2</v>
      </c>
      <c r="Q23" s="86">
        <f>+IF(H23="","",L23*((1+M23-N23)^O23-((1+M23-N23)^O23-1)*$P$9))</f>
        <v>100.65452644046927</v>
      </c>
      <c r="S23" s="80">
        <f t="shared" si="2"/>
        <v>118.82538224276507</v>
      </c>
      <c r="T23" s="80">
        <f t="shared" si="3"/>
        <v>115.05121134399354</v>
      </c>
    </row>
    <row r="24" spans="6:20" x14ac:dyDescent="0.25">
      <c r="F24" s="43">
        <f t="shared" si="4"/>
        <v>2033</v>
      </c>
      <c r="G24" s="43">
        <f t="shared" si="5"/>
        <v>52</v>
      </c>
      <c r="H24" s="80">
        <f>+IF($G24&gt;$C$6,"",H23*(1+$C$9))</f>
        <v>549.11428203624507</v>
      </c>
      <c r="I24" s="83">
        <f t="shared" si="6"/>
        <v>0.2</v>
      </c>
      <c r="J24" s="80">
        <f t="shared" si="7"/>
        <v>439.29142562899608</v>
      </c>
      <c r="K24" s="80">
        <f>+IF(H24="","",J24*(1-$C$12))</f>
        <v>395.3622830660965</v>
      </c>
      <c r="L24" s="62">
        <f t="shared" si="8"/>
        <v>43.929142562899585</v>
      </c>
      <c r="M24" s="84">
        <f t="shared" si="0"/>
        <v>7.0000000000000007E-2</v>
      </c>
      <c r="N24" s="85">
        <f t="shared" si="1"/>
        <v>2.3E-3</v>
      </c>
      <c r="O24" s="43">
        <f>+IF(H24="","",$C$6-G24)</f>
        <v>14</v>
      </c>
      <c r="P24" s="83">
        <f t="shared" si="9"/>
        <v>0.2</v>
      </c>
      <c r="Q24" s="86">
        <f>+IF(H24="","",L24*((1+M24-N24)^O24-((1+M24-N24)^O24-1)*$P$9))</f>
        <v>96.714823976379435</v>
      </c>
      <c r="S24" s="80">
        <f t="shared" si="2"/>
        <v>113.2727942874957</v>
      </c>
      <c r="T24" s="80">
        <f t="shared" si="3"/>
        <v>109.91124432974941</v>
      </c>
    </row>
    <row r="25" spans="6:20" x14ac:dyDescent="0.25">
      <c r="F25" s="43">
        <f t="shared" si="4"/>
        <v>2034</v>
      </c>
      <c r="G25" s="43">
        <f t="shared" si="5"/>
        <v>53</v>
      </c>
      <c r="H25" s="80">
        <f>+IF($G25&gt;$C$6,"",H24*(1+$C$9))</f>
        <v>560.09656767697004</v>
      </c>
      <c r="I25" s="83">
        <f t="shared" si="6"/>
        <v>0.2</v>
      </c>
      <c r="J25" s="80">
        <f t="shared" si="7"/>
        <v>448.07725414157608</v>
      </c>
      <c r="K25" s="80">
        <f>+IF(H25="","",J25*(1-$C$12))</f>
        <v>403.2695287274185</v>
      </c>
      <c r="L25" s="62">
        <f t="shared" si="8"/>
        <v>44.807725414157574</v>
      </c>
      <c r="M25" s="84">
        <f t="shared" si="0"/>
        <v>7.0000000000000007E-2</v>
      </c>
      <c r="N25" s="85">
        <f t="shared" si="1"/>
        <v>2.3E-3</v>
      </c>
      <c r="O25" s="43">
        <f>+IF(H25="","",$C$6-G25)</f>
        <v>13</v>
      </c>
      <c r="P25" s="83">
        <f t="shared" si="9"/>
        <v>0.2</v>
      </c>
      <c r="Q25" s="86">
        <f>+IF(H25="","",L25*((1+M25-N25)^O25-((1+M25-N25)^O25-1)*$P$9))</f>
        <v>92.962271291575064</v>
      </c>
      <c r="S25" s="80">
        <f t="shared" si="2"/>
        <v>107.97967305910805</v>
      </c>
      <c r="T25" s="80">
        <f t="shared" si="3"/>
        <v>105.00090776092945</v>
      </c>
    </row>
    <row r="26" spans="6:20" x14ac:dyDescent="0.25">
      <c r="F26" s="43">
        <f t="shared" si="4"/>
        <v>2035</v>
      </c>
      <c r="G26" s="43">
        <f t="shared" si="5"/>
        <v>54</v>
      </c>
      <c r="H26" s="80">
        <f>+IF($G26&gt;$C$6,"",H25*(1+$C$9))</f>
        <v>571.29849903050945</v>
      </c>
      <c r="I26" s="83">
        <f t="shared" si="6"/>
        <v>0.2</v>
      </c>
      <c r="J26" s="80">
        <f t="shared" si="7"/>
        <v>457.03879922440757</v>
      </c>
      <c r="K26" s="80">
        <f>+IF(H26="","",J26*(1-$C$12))</f>
        <v>411.33491930196681</v>
      </c>
      <c r="L26" s="62">
        <f t="shared" si="8"/>
        <v>45.703879922440763</v>
      </c>
      <c r="M26" s="84">
        <f t="shared" si="0"/>
        <v>7.0000000000000007E-2</v>
      </c>
      <c r="N26" s="85">
        <f t="shared" si="1"/>
        <v>2.3E-3</v>
      </c>
      <c r="O26" s="43">
        <f>+IF(H26="","",$C$6-G26)</f>
        <v>12</v>
      </c>
      <c r="P26" s="83">
        <f t="shared" si="9"/>
        <v>0.2</v>
      </c>
      <c r="Q26" s="86">
        <f>+IF(H26="","",L26*((1+M26-N26)^O26-((1+M26-N26)^O26-1)*$P$9))</f>
        <v>89.388730215937528</v>
      </c>
      <c r="S26" s="80">
        <f t="shared" si="2"/>
        <v>102.93389394419654</v>
      </c>
      <c r="T26" s="80">
        <f t="shared" si="3"/>
        <v>100.30994278931172</v>
      </c>
    </row>
    <row r="27" spans="6:20" x14ac:dyDescent="0.25">
      <c r="F27" s="43">
        <f t="shared" si="4"/>
        <v>2036</v>
      </c>
      <c r="G27" s="43">
        <f t="shared" si="5"/>
        <v>55</v>
      </c>
      <c r="H27" s="80">
        <f>+IF($G27&gt;$C$6,"",H26*(1+$C$9))</f>
        <v>582.7244690111196</v>
      </c>
      <c r="I27" s="83">
        <f t="shared" si="6"/>
        <v>0.2</v>
      </c>
      <c r="J27" s="80">
        <f t="shared" si="7"/>
        <v>466.1795752088957</v>
      </c>
      <c r="K27" s="80">
        <f>+IF(H27="","",J27*(1-$C$12))</f>
        <v>419.56161768800615</v>
      </c>
      <c r="L27" s="62">
        <f t="shared" si="8"/>
        <v>46.617957520889547</v>
      </c>
      <c r="M27" s="84">
        <f t="shared" si="0"/>
        <v>7.0000000000000007E-2</v>
      </c>
      <c r="N27" s="85">
        <f t="shared" si="1"/>
        <v>2.3E-3</v>
      </c>
      <c r="O27" s="43">
        <f>+IF(H27="","",$C$6-G27)</f>
        <v>11</v>
      </c>
      <c r="P27" s="83">
        <f t="shared" si="9"/>
        <v>0.2</v>
      </c>
      <c r="Q27" s="86">
        <f>+IF(H27="","",L27*((1+M27-N27)^O27-((1+M27-N27)^O27-1)*$P$9))</f>
        <v>85.98643061261501</v>
      </c>
      <c r="S27" s="80">
        <f t="shared" si="2"/>
        <v>98.123898900075162</v>
      </c>
      <c r="T27" s="80">
        <f t="shared" si="3"/>
        <v>95.828548885546368</v>
      </c>
    </row>
    <row r="28" spans="6:20" x14ac:dyDescent="0.25">
      <c r="F28" s="43">
        <f t="shared" si="4"/>
        <v>2037</v>
      </c>
      <c r="G28" s="43">
        <f t="shared" si="5"/>
        <v>56</v>
      </c>
      <c r="H28" s="80">
        <f>+IF($G28&gt;$C$6,"",H27*(1+$C$9))</f>
        <v>594.37895839134205</v>
      </c>
      <c r="I28" s="83">
        <f t="shared" si="6"/>
        <v>0.2</v>
      </c>
      <c r="J28" s="80">
        <f t="shared" si="7"/>
        <v>475.50316671307365</v>
      </c>
      <c r="K28" s="80">
        <f>+IF(H28="","",J28*(1-$C$12))</f>
        <v>427.95285004176628</v>
      </c>
      <c r="L28" s="62">
        <f t="shared" si="8"/>
        <v>47.550316671307371</v>
      </c>
      <c r="M28" s="84">
        <f t="shared" si="0"/>
        <v>7.0000000000000007E-2</v>
      </c>
      <c r="N28" s="85">
        <f t="shared" si="1"/>
        <v>2.3E-3</v>
      </c>
      <c r="O28" s="43">
        <f>+IF(H28="","",$C$6-G28)</f>
        <v>10</v>
      </c>
      <c r="P28" s="83">
        <f t="shared" si="9"/>
        <v>0.2</v>
      </c>
      <c r="Q28" s="86">
        <f>+IF(H28="","",L28*((1+M28-N28)^O28-((1+M28-N28)^O28-1)*$P$9))</f>
        <v>82.747954025097755</v>
      </c>
      <c r="S28" s="80">
        <f t="shared" si="2"/>
        <v>93.538669979510956</v>
      </c>
      <c r="T28" s="80">
        <f t="shared" si="3"/>
        <v>91.547363363545344</v>
      </c>
    </row>
    <row r="29" spans="6:20" x14ac:dyDescent="0.25">
      <c r="F29" s="43">
        <f t="shared" si="4"/>
        <v>2038</v>
      </c>
      <c r="G29" s="43">
        <f t="shared" si="5"/>
        <v>57</v>
      </c>
      <c r="H29" s="80">
        <f>+IF($G29&gt;$C$6,"",H28*(1+$C$9))</f>
        <v>606.26653755916891</v>
      </c>
      <c r="I29" s="83">
        <f t="shared" si="6"/>
        <v>0.2</v>
      </c>
      <c r="J29" s="80">
        <f t="shared" si="7"/>
        <v>485.01323004733513</v>
      </c>
      <c r="K29" s="80">
        <f>+IF(H29="","",J29*(1-$C$12))</f>
        <v>436.51190704260165</v>
      </c>
      <c r="L29" s="62">
        <f t="shared" si="8"/>
        <v>48.501323004733479</v>
      </c>
      <c r="M29" s="84">
        <f t="shared" si="0"/>
        <v>7.0000000000000007E-2</v>
      </c>
      <c r="N29" s="85">
        <f t="shared" si="1"/>
        <v>2.3E-3</v>
      </c>
      <c r="O29" s="43">
        <f>+IF(H29="","",$C$6-G29)</f>
        <v>9</v>
      </c>
      <c r="P29" s="83">
        <f t="shared" si="9"/>
        <v>0.2</v>
      </c>
      <c r="Q29" s="86">
        <f>+IF(H29="","",L29*((1+M29-N29)^O29-((1+M29-N29)^O29-1)*$P$9))</f>
        <v>79.666218056648603</v>
      </c>
      <c r="S29" s="80">
        <f t="shared" si="2"/>
        <v>89.167704092617853</v>
      </c>
      <c r="T29" s="80">
        <f t="shared" si="3"/>
        <v>87.457441819627391</v>
      </c>
    </row>
    <row r="30" spans="6:20" x14ac:dyDescent="0.25">
      <c r="F30" s="43">
        <f t="shared" si="4"/>
        <v>2039</v>
      </c>
      <c r="G30" s="43">
        <f t="shared" si="5"/>
        <v>58</v>
      </c>
      <c r="H30" s="80">
        <f>+IF($G30&gt;$C$6,"",H29*(1+$C$9))</f>
        <v>618.39186831035227</v>
      </c>
      <c r="I30" s="83">
        <f t="shared" si="6"/>
        <v>0.2</v>
      </c>
      <c r="J30" s="80">
        <f t="shared" si="7"/>
        <v>494.71349464828182</v>
      </c>
      <c r="K30" s="80">
        <f>+IF(H30="","",J30*(1-$C$12))</f>
        <v>445.24214518345366</v>
      </c>
      <c r="L30" s="62">
        <f t="shared" si="8"/>
        <v>49.471349464828165</v>
      </c>
      <c r="M30" s="84">
        <f t="shared" si="0"/>
        <v>7.0000000000000007E-2</v>
      </c>
      <c r="N30" s="85">
        <f t="shared" si="1"/>
        <v>2.3E-3</v>
      </c>
      <c r="O30" s="43">
        <f>+IF(H30="","",$C$6-G30)</f>
        <v>8</v>
      </c>
      <c r="P30" s="83">
        <f t="shared" si="9"/>
        <v>0.2</v>
      </c>
      <c r="Q30" s="86">
        <f>+IF(H30="","",L30*((1+M30-N30)^O30-((1+M30-N30)^O30-1)*$P$9))</f>
        <v>76.734461449410304</v>
      </c>
      <c r="S30" s="80">
        <f t="shared" si="2"/>
        <v>85.000988948103014</v>
      </c>
      <c r="T30" s="80">
        <f t="shared" si="3"/>
        <v>83.550239445555832</v>
      </c>
    </row>
    <row r="31" spans="6:20" x14ac:dyDescent="0.25">
      <c r="F31" s="43">
        <f t="shared" si="4"/>
        <v>2040</v>
      </c>
      <c r="G31" s="43">
        <f t="shared" si="5"/>
        <v>59</v>
      </c>
      <c r="H31" s="80">
        <f>+IF($G31&gt;$C$6,"",H30*(1+$C$9))</f>
        <v>630.75970567655929</v>
      </c>
      <c r="I31" s="83">
        <f t="shared" si="6"/>
        <v>0.2</v>
      </c>
      <c r="J31" s="80">
        <f t="shared" si="7"/>
        <v>504.60776454124743</v>
      </c>
      <c r="K31" s="80">
        <f>+IF(H31="","",J31*(1-$C$12))</f>
        <v>454.14698808712268</v>
      </c>
      <c r="L31" s="62">
        <f t="shared" si="8"/>
        <v>50.460776454124755</v>
      </c>
      <c r="M31" s="84">
        <f t="shared" si="0"/>
        <v>7.0000000000000007E-2</v>
      </c>
      <c r="N31" s="85">
        <f t="shared" si="1"/>
        <v>2.3E-3</v>
      </c>
      <c r="O31" s="43">
        <f>+IF(H31="","",$C$6-G31)</f>
        <v>7</v>
      </c>
      <c r="P31" s="83">
        <f t="shared" si="9"/>
        <v>0.2</v>
      </c>
      <c r="Q31" s="86">
        <f>+IF(H31="","",L31*((1+M31-N31)^O31-((1+M31-N31)^O31-1)*$P$9))</f>
        <v>73.946229831963464</v>
      </c>
      <c r="S31" s="80">
        <f t="shared" si="2"/>
        <v>81.028980118752457</v>
      </c>
      <c r="T31" s="80">
        <f t="shared" si="3"/>
        <v>79.817593176423145</v>
      </c>
    </row>
    <row r="32" spans="6:20" x14ac:dyDescent="0.25">
      <c r="F32" s="43">
        <f t="shared" si="4"/>
        <v>2041</v>
      </c>
      <c r="G32" s="43">
        <f t="shared" si="5"/>
        <v>60</v>
      </c>
      <c r="H32" s="80">
        <f>+IF($G32&gt;$C$6,"",H31*(1+$C$9))</f>
        <v>643.37489979009047</v>
      </c>
      <c r="I32" s="83">
        <f t="shared" si="6"/>
        <v>0.2</v>
      </c>
      <c r="J32" s="80">
        <f t="shared" si="7"/>
        <v>514.6999198320724</v>
      </c>
      <c r="K32" s="80">
        <f>+IF(H32="","",J32*(1-$C$12))</f>
        <v>463.22992784886515</v>
      </c>
      <c r="L32" s="62">
        <f t="shared" si="8"/>
        <v>51.469991983207251</v>
      </c>
      <c r="M32" s="84">
        <f t="shared" si="0"/>
        <v>7.0000000000000007E-2</v>
      </c>
      <c r="N32" s="85">
        <f t="shared" si="1"/>
        <v>2.3E-3</v>
      </c>
      <c r="O32" s="43">
        <f>+IF(H32="","",$C$6-G32)</f>
        <v>6</v>
      </c>
      <c r="P32" s="83">
        <f t="shared" si="9"/>
        <v>0.2</v>
      </c>
      <c r="Q32" s="86">
        <f>+IF(H32="","",L32*((1+M32-N32)^O32-((1+M32-N32)^O32-1)*$P$9))</f>
        <v>71.295362105512183</v>
      </c>
      <c r="S32" s="80">
        <f t="shared" si="2"/>
        <v>77.242579178623828</v>
      </c>
      <c r="T32" s="80">
        <f t="shared" si="3"/>
        <v>76.251704636088419</v>
      </c>
    </row>
    <row r="33" spans="6:20" x14ac:dyDescent="0.25">
      <c r="F33" s="43">
        <f t="shared" si="4"/>
        <v>2042</v>
      </c>
      <c r="G33" s="43">
        <f t="shared" si="5"/>
        <v>61</v>
      </c>
      <c r="H33" s="80">
        <f>+IF($G33&gt;$C$6,"",H32*(1+$C$9))</f>
        <v>656.24239778589231</v>
      </c>
      <c r="I33" s="83">
        <f t="shared" si="6"/>
        <v>0.2</v>
      </c>
      <c r="J33" s="80">
        <f t="shared" si="7"/>
        <v>524.99391822871382</v>
      </c>
      <c r="K33" s="80">
        <f>+IF(H33="","",J33*(1-$C$12))</f>
        <v>472.49452640584246</v>
      </c>
      <c r="L33" s="62">
        <f t="shared" si="8"/>
        <v>52.49939182287136</v>
      </c>
      <c r="M33" s="84">
        <f t="shared" si="0"/>
        <v>7.0000000000000007E-2</v>
      </c>
      <c r="N33" s="85">
        <f t="shared" si="1"/>
        <v>2.3E-3</v>
      </c>
      <c r="O33" s="43">
        <f>+IF(H33="","",$C$6-G33)</f>
        <v>5</v>
      </c>
      <c r="P33" s="83">
        <f t="shared" si="9"/>
        <v>0.2</v>
      </c>
      <c r="Q33" s="86">
        <f>+IF(H33="","",L33*((1+M33-N33)^O33-((1+M33-N33)^O33-1)*$P$9))</f>
        <v>68.775977440202354</v>
      </c>
      <c r="S33" s="80">
        <f t="shared" si="2"/>
        <v>73.633112861865655</v>
      </c>
      <c r="T33" s="80">
        <f t="shared" si="3"/>
        <v>72.845123844535095</v>
      </c>
    </row>
    <row r="34" spans="6:20" x14ac:dyDescent="0.25">
      <c r="F34" s="43">
        <f t="shared" si="4"/>
        <v>2043</v>
      </c>
      <c r="G34" s="43">
        <f t="shared" si="5"/>
        <v>62</v>
      </c>
      <c r="H34" s="80">
        <f>+IF($G34&gt;$C$6,"",H33*(1+$C$9))</f>
        <v>669.36724574161019</v>
      </c>
      <c r="I34" s="83">
        <f t="shared" si="6"/>
        <v>0.2</v>
      </c>
      <c r="J34" s="80">
        <f t="shared" si="7"/>
        <v>535.49379659328815</v>
      </c>
      <c r="K34" s="80">
        <f>+IF(H34="","",J34*(1-$C$12))</f>
        <v>481.94441693395936</v>
      </c>
      <c r="L34" s="62">
        <f t="shared" si="8"/>
        <v>53.549379659328793</v>
      </c>
      <c r="M34" s="84">
        <f t="shared" si="0"/>
        <v>7.0000000000000007E-2</v>
      </c>
      <c r="N34" s="85">
        <f t="shared" si="1"/>
        <v>2.3E-3</v>
      </c>
      <c r="O34" s="43">
        <f>+IF(H34="","",$C$6-G34)</f>
        <v>4</v>
      </c>
      <c r="P34" s="83">
        <f t="shared" si="9"/>
        <v>0.2</v>
      </c>
      <c r="Q34" s="86">
        <f>+IF(H34="","",L34*((1+M34-N34)^O34-((1+M34-N34)^O34-1)*$P$9))</f>
        <v>66.382462854353946</v>
      </c>
      <c r="S34" s="80">
        <f t="shared" si="2"/>
        <v>70.192313195423338</v>
      </c>
      <c r="T34" s="80">
        <f t="shared" si="3"/>
        <v>69.590733653110235</v>
      </c>
    </row>
    <row r="35" spans="6:20" x14ac:dyDescent="0.25">
      <c r="F35" s="43">
        <f t="shared" si="4"/>
        <v>2044</v>
      </c>
      <c r="G35" s="43">
        <f t="shared" si="5"/>
        <v>63</v>
      </c>
      <c r="H35" s="80">
        <f>+IF($G35&gt;$C$6,"",H34*(1+$C$9))</f>
        <v>682.75459065644236</v>
      </c>
      <c r="I35" s="83">
        <f t="shared" si="6"/>
        <v>0.2</v>
      </c>
      <c r="J35" s="80">
        <f t="shared" si="7"/>
        <v>546.20367252515393</v>
      </c>
      <c r="K35" s="80">
        <f>+IF(H35="","",J35*(1-$C$12))</f>
        <v>491.58330527263854</v>
      </c>
      <c r="L35" s="62">
        <f t="shared" si="8"/>
        <v>54.620367252515393</v>
      </c>
      <c r="M35" s="84">
        <f t="shared" si="0"/>
        <v>7.0000000000000007E-2</v>
      </c>
      <c r="N35" s="85">
        <f t="shared" si="1"/>
        <v>2.3E-3</v>
      </c>
      <c r="O35" s="43">
        <f>+IF(H35="","",$C$6-G35)</f>
        <v>3</v>
      </c>
      <c r="P35" s="83">
        <f t="shared" si="9"/>
        <v>0.2</v>
      </c>
      <c r="Q35" s="86">
        <f>+IF(H35="","",L35*((1+M35-N35)^O35-((1+M35-N35)^O35-1)*$P$9))</f>
        <v>64.109461350604207</v>
      </c>
      <c r="S35" s="80">
        <f t="shared" si="2"/>
        <v>66.912298560123219</v>
      </c>
      <c r="T35" s="80">
        <f t="shared" si="3"/>
        <v>66.481734875126406</v>
      </c>
    </row>
    <row r="36" spans="6:20" x14ac:dyDescent="0.25">
      <c r="F36" s="43">
        <f t="shared" si="4"/>
        <v>2045</v>
      </c>
      <c r="G36" s="43">
        <f t="shared" si="5"/>
        <v>64</v>
      </c>
      <c r="H36" s="80">
        <f>+IF($G36&gt;$C$6,"",H35*(1+$C$9))</f>
        <v>696.40968246957118</v>
      </c>
      <c r="I36" s="83">
        <f t="shared" si="6"/>
        <v>0.2</v>
      </c>
      <c r="J36" s="80">
        <f t="shared" si="7"/>
        <v>557.12774597565692</v>
      </c>
      <c r="K36" s="80">
        <f>+IF(H36="","",J36*(1-$C$12))</f>
        <v>501.41497137809125</v>
      </c>
      <c r="L36" s="62">
        <f t="shared" si="8"/>
        <v>55.712774597565669</v>
      </c>
      <c r="M36" s="84">
        <f t="shared" si="0"/>
        <v>7.0000000000000007E-2</v>
      </c>
      <c r="N36" s="85">
        <f t="shared" si="1"/>
        <v>2.3E-3</v>
      </c>
      <c r="O36" s="43">
        <f>+IF(H36="","",$C$6-G36)</f>
        <v>2</v>
      </c>
      <c r="P36" s="83">
        <f t="shared" si="9"/>
        <v>0.2</v>
      </c>
      <c r="Q36" s="86">
        <f>+IF(H36="","",L36*((1+M36-N36)^O36-((1+M36-N36)^O36-1)*$P$9))</f>
        <v>61.951860584122215</v>
      </c>
      <c r="S36" s="80">
        <f t="shared" si="2"/>
        <v>63.785555636752939</v>
      </c>
      <c r="T36" s="80">
        <f t="shared" si="3"/>
        <v>63.511632080761352</v>
      </c>
    </row>
    <row r="37" spans="6:20" x14ac:dyDescent="0.25">
      <c r="F37" s="43">
        <f t="shared" si="4"/>
        <v>2046</v>
      </c>
      <c r="G37" s="43">
        <f t="shared" si="5"/>
        <v>65</v>
      </c>
      <c r="H37" s="80">
        <f>+IF($G37&gt;$C$6,"",H36*(1+$C$9))</f>
        <v>710.33787611896264</v>
      </c>
      <c r="I37" s="83">
        <f t="shared" si="6"/>
        <v>0.2</v>
      </c>
      <c r="J37" s="80">
        <f t="shared" si="7"/>
        <v>568.27030089517018</v>
      </c>
      <c r="K37" s="80">
        <f>+IF(H37="","",J37*(1-$C$12))</f>
        <v>511.44327080565319</v>
      </c>
      <c r="L37" s="62">
        <f t="shared" si="8"/>
        <v>56.827030089516995</v>
      </c>
      <c r="M37" s="84">
        <f t="shared" si="0"/>
        <v>7.0000000000000007E-2</v>
      </c>
      <c r="N37" s="85">
        <f t="shared" si="1"/>
        <v>2.3E-3</v>
      </c>
      <c r="O37" s="43">
        <f>+IF(H37="","",$C$6-G37)</f>
        <v>1</v>
      </c>
      <c r="P37" s="83">
        <f t="shared" si="9"/>
        <v>0.2</v>
      </c>
      <c r="Q37" s="86">
        <f>+IF(H37="","",L37*((1+M37-N37)^O37-((1+M37-N37)^O37-1)*$P$9))</f>
        <v>59.904782039165234</v>
      </c>
      <c r="S37" s="80">
        <f t="shared" si="2"/>
        <v>60.804922195783192</v>
      </c>
      <c r="T37" s="80">
        <f t="shared" si="3"/>
        <v>60.674220026577302</v>
      </c>
    </row>
    <row r="38" spans="6:20" x14ac:dyDescent="0.25">
      <c r="F38" s="43">
        <f t="shared" si="4"/>
        <v>2047</v>
      </c>
      <c r="G38" s="43">
        <f t="shared" si="5"/>
        <v>66</v>
      </c>
      <c r="H38" s="80">
        <f>+IF($G38&gt;$C$6,"",H37*(1+$C$9))</f>
        <v>724.54463364134187</v>
      </c>
      <c r="I38" s="83">
        <f t="shared" si="6"/>
        <v>0.2</v>
      </c>
      <c r="J38" s="80">
        <f t="shared" si="7"/>
        <v>579.63570691307348</v>
      </c>
      <c r="K38" s="80">
        <f>+IF(H38="","",J38*(1-$C$12))</f>
        <v>521.6721362217661</v>
      </c>
      <c r="L38" s="62">
        <f t="shared" si="8"/>
        <v>57.963570691307382</v>
      </c>
      <c r="M38" s="84">
        <f t="shared" si="0"/>
        <v>7.0000000000000007E-2</v>
      </c>
      <c r="N38" s="85">
        <f t="shared" si="1"/>
        <v>2.3E-3</v>
      </c>
      <c r="O38" s="43">
        <f>+IF(H38="","",$C$6-G38)</f>
        <v>0</v>
      </c>
      <c r="P38" s="83">
        <f t="shared" si="9"/>
        <v>0.2</v>
      </c>
      <c r="Q38" s="86">
        <f>+IF(H38="","",L38*((1+M38-N38)^O38-((1+M38-N38)^O38-1)*$P$9))</f>
        <v>57.963570691307382</v>
      </c>
      <c r="S38" s="80">
        <f t="shared" si="2"/>
        <v>57.963570691307382</v>
      </c>
      <c r="T38" s="80">
        <f t="shared" si="3"/>
        <v>57.963570691307382</v>
      </c>
    </row>
    <row r="39" spans="6:20" x14ac:dyDescent="0.25">
      <c r="F39" s="43">
        <f t="shared" si="4"/>
        <v>2048</v>
      </c>
      <c r="G39" s="43">
        <f t="shared" si="5"/>
        <v>67</v>
      </c>
      <c r="H39" s="80" t="str">
        <f>+IF($G39&gt;$C$6,"",H38*(1+$C$9))</f>
        <v/>
      </c>
      <c r="I39" s="83" t="str">
        <f t="shared" si="6"/>
        <v/>
      </c>
      <c r="J39" s="80" t="str">
        <f t="shared" si="7"/>
        <v/>
      </c>
      <c r="K39" s="80" t="str">
        <f>+IF(H39="","",J39*(1-$C$12))</f>
        <v/>
      </c>
      <c r="L39" s="62" t="str">
        <f t="shared" si="8"/>
        <v/>
      </c>
      <c r="M39" s="84">
        <f t="shared" si="0"/>
        <v>7.0000000000000007E-2</v>
      </c>
      <c r="N39" s="85">
        <f t="shared" si="1"/>
        <v>2.3E-3</v>
      </c>
      <c r="O39" s="43" t="str">
        <f>+IF(H39="","",$C$6-G39)</f>
        <v/>
      </c>
      <c r="P39" s="83">
        <f t="shared" si="9"/>
        <v>0.2</v>
      </c>
      <c r="Q39" s="86" t="str">
        <f>+IF(H39="","",L39*((1+M39-N39)^O39-((1+M39-N39)^O39-1)*$P$9))</f>
        <v/>
      </c>
      <c r="S39" s="80" t="str">
        <f t="shared" si="2"/>
        <v/>
      </c>
      <c r="T39" s="80" t="str">
        <f t="shared" si="3"/>
        <v/>
      </c>
    </row>
    <row r="40" spans="6:20" x14ac:dyDescent="0.25">
      <c r="F40" s="43">
        <f t="shared" si="4"/>
        <v>2049</v>
      </c>
      <c r="G40" s="43">
        <f t="shared" si="5"/>
        <v>68</v>
      </c>
      <c r="H40" s="80" t="str">
        <f>+IF($G40&gt;$C$6,"",H39*(1+$C$9))</f>
        <v/>
      </c>
      <c r="I40" s="83" t="str">
        <f t="shared" si="6"/>
        <v/>
      </c>
      <c r="J40" s="80" t="str">
        <f t="shared" si="7"/>
        <v/>
      </c>
      <c r="K40" s="80" t="str">
        <f>+IF(H40="","",J40*(1-$C$12))</f>
        <v/>
      </c>
      <c r="L40" s="62" t="str">
        <f t="shared" si="8"/>
        <v/>
      </c>
      <c r="M40" s="84">
        <f t="shared" si="0"/>
        <v>7.0000000000000007E-2</v>
      </c>
      <c r="N40" s="85">
        <f t="shared" si="1"/>
        <v>2.3E-3</v>
      </c>
      <c r="O40" s="43" t="str">
        <f>+IF(H40="","",$C$6-G40)</f>
        <v/>
      </c>
      <c r="P40" s="83">
        <f t="shared" si="9"/>
        <v>0.2</v>
      </c>
      <c r="Q40" s="86" t="str">
        <f>+IF(H40="","",L40*((1+M40-N40)^O40-((1+M40-N40)^O40-1)*$P$9))</f>
        <v/>
      </c>
      <c r="S40" s="80" t="str">
        <f t="shared" si="2"/>
        <v/>
      </c>
      <c r="T40" s="80" t="str">
        <f t="shared" si="3"/>
        <v/>
      </c>
    </row>
    <row r="41" spans="6:20" x14ac:dyDescent="0.25">
      <c r="F41" s="43">
        <f t="shared" si="4"/>
        <v>2050</v>
      </c>
      <c r="G41" s="43">
        <f t="shared" si="5"/>
        <v>69</v>
      </c>
      <c r="H41" s="80" t="str">
        <f>+IF($G41&gt;$C$6,"",H40*(1+$C$9))</f>
        <v/>
      </c>
      <c r="I41" s="83" t="str">
        <f t="shared" si="6"/>
        <v/>
      </c>
      <c r="J41" s="80" t="str">
        <f t="shared" si="7"/>
        <v/>
      </c>
      <c r="K41" s="80" t="str">
        <f>+IF(H41="","",J41*(1-$C$12))</f>
        <v/>
      </c>
      <c r="L41" s="62" t="str">
        <f t="shared" si="8"/>
        <v/>
      </c>
      <c r="M41" s="84">
        <f t="shared" si="0"/>
        <v>7.0000000000000007E-2</v>
      </c>
      <c r="N41" s="85">
        <f t="shared" si="1"/>
        <v>2.3E-3</v>
      </c>
      <c r="O41" s="43" t="str">
        <f>+IF(H41="","",$C$6-G41)</f>
        <v/>
      </c>
      <c r="P41" s="83">
        <f t="shared" si="9"/>
        <v>0.2</v>
      </c>
      <c r="Q41" s="86" t="str">
        <f>+IF(H41="","",L41*((1+M41-N41)^O41-((1+M41-N41)^O41-1)*$P$9))</f>
        <v/>
      </c>
      <c r="S41" s="80" t="str">
        <f t="shared" si="2"/>
        <v/>
      </c>
      <c r="T41" s="80" t="str">
        <f t="shared" si="3"/>
        <v/>
      </c>
    </row>
    <row r="42" spans="6:20" x14ac:dyDescent="0.25">
      <c r="F42" s="43">
        <f t="shared" si="4"/>
        <v>2051</v>
      </c>
      <c r="G42" s="43">
        <f t="shared" si="5"/>
        <v>70</v>
      </c>
      <c r="H42" s="80" t="str">
        <f>+IF($G42&gt;$C$6,"",H41*(1+$C$9))</f>
        <v/>
      </c>
      <c r="I42" s="83" t="str">
        <f t="shared" si="6"/>
        <v/>
      </c>
      <c r="J42" s="80" t="str">
        <f t="shared" si="7"/>
        <v/>
      </c>
      <c r="K42" s="80" t="str">
        <f>+IF(H42="","",J42*(1-$C$12))</f>
        <v/>
      </c>
      <c r="L42" s="62" t="str">
        <f t="shared" si="8"/>
        <v/>
      </c>
      <c r="M42" s="84">
        <f t="shared" si="0"/>
        <v>7.0000000000000007E-2</v>
      </c>
      <c r="N42" s="85">
        <f t="shared" si="1"/>
        <v>2.3E-3</v>
      </c>
      <c r="O42" s="43" t="str">
        <f>+IF(H42="","",$C$6-G42)</f>
        <v/>
      </c>
      <c r="P42" s="83">
        <f t="shared" si="9"/>
        <v>0.2</v>
      </c>
      <c r="Q42" s="86" t="str">
        <f>+IF(H42="","",L42*((1+M42-N42)^O42-((1+M42-N42)^O42-1)*$P$9))</f>
        <v/>
      </c>
      <c r="S42" s="80" t="str">
        <f t="shared" si="2"/>
        <v/>
      </c>
      <c r="T42" s="80" t="str">
        <f t="shared" si="3"/>
        <v/>
      </c>
    </row>
    <row r="43" spans="6:20" x14ac:dyDescent="0.25">
      <c r="F43" s="43">
        <f t="shared" si="4"/>
        <v>2052</v>
      </c>
      <c r="G43" s="43">
        <f t="shared" si="5"/>
        <v>71</v>
      </c>
      <c r="H43" s="80" t="str">
        <f>+IF($G43&gt;$C$6,"",H42*(1+$C$9))</f>
        <v/>
      </c>
      <c r="I43" s="83" t="str">
        <f t="shared" si="6"/>
        <v/>
      </c>
      <c r="J43" s="80" t="str">
        <f t="shared" si="7"/>
        <v/>
      </c>
      <c r="K43" s="80" t="str">
        <f>+IF(H43="","",J43*(1-$C$12))</f>
        <v/>
      </c>
      <c r="L43" s="62" t="str">
        <f t="shared" si="8"/>
        <v/>
      </c>
      <c r="M43" s="84">
        <f t="shared" si="0"/>
        <v>7.0000000000000007E-2</v>
      </c>
      <c r="N43" s="85">
        <f t="shared" si="1"/>
        <v>2.3E-3</v>
      </c>
      <c r="O43" s="43" t="str">
        <f>+IF(H43="","",$C$6-G43)</f>
        <v/>
      </c>
      <c r="P43" s="83">
        <f t="shared" si="9"/>
        <v>0.2</v>
      </c>
      <c r="Q43" s="86" t="str">
        <f>+IF(H43="","",L43*((1+M43-N43)^O43-((1+M43-N43)^O43-1)*$P$9))</f>
        <v/>
      </c>
      <c r="S43" s="80" t="str">
        <f t="shared" si="2"/>
        <v/>
      </c>
      <c r="T43" s="80" t="str">
        <f t="shared" si="3"/>
        <v/>
      </c>
    </row>
    <row r="44" spans="6:20" x14ac:dyDescent="0.25">
      <c r="F44" s="43">
        <f t="shared" si="4"/>
        <v>2053</v>
      </c>
      <c r="G44" s="43">
        <f t="shared" si="5"/>
        <v>72</v>
      </c>
      <c r="H44" s="80" t="str">
        <f>+IF($G44&gt;$C$6,"",H43*(1+$C$9))</f>
        <v/>
      </c>
      <c r="I44" s="83" t="str">
        <f t="shared" si="6"/>
        <v/>
      </c>
      <c r="J44" s="80" t="str">
        <f t="shared" si="7"/>
        <v/>
      </c>
      <c r="K44" s="80" t="str">
        <f>+IF(H44="","",J44*(1-$C$12))</f>
        <v/>
      </c>
      <c r="L44" s="62" t="str">
        <f t="shared" si="8"/>
        <v/>
      </c>
      <c r="M44" s="84">
        <f t="shared" si="0"/>
        <v>7.0000000000000007E-2</v>
      </c>
      <c r="N44" s="85">
        <f t="shared" si="1"/>
        <v>2.3E-3</v>
      </c>
      <c r="O44" s="43" t="str">
        <f>+IF(H44="","",$C$6-G44)</f>
        <v/>
      </c>
      <c r="P44" s="83">
        <f t="shared" si="9"/>
        <v>0.2</v>
      </c>
      <c r="Q44" s="86" t="str">
        <f>+IF(H44="","",L44*((1+M44-N44)^O44-((1+M44-N44)^O44-1)*$P$9))</f>
        <v/>
      </c>
      <c r="S44" s="80" t="str">
        <f t="shared" si="2"/>
        <v/>
      </c>
      <c r="T44" s="80" t="str">
        <f t="shared" si="3"/>
        <v/>
      </c>
    </row>
    <row r="45" spans="6:20" x14ac:dyDescent="0.25">
      <c r="F45" s="43">
        <f t="shared" si="4"/>
        <v>2054</v>
      </c>
      <c r="G45" s="43">
        <f t="shared" si="5"/>
        <v>73</v>
      </c>
      <c r="H45" s="80" t="str">
        <f>+IF($G45&gt;$C$6,"",H44*(1+$C$9))</f>
        <v/>
      </c>
      <c r="I45" s="83" t="str">
        <f t="shared" si="6"/>
        <v/>
      </c>
      <c r="J45" s="80" t="str">
        <f t="shared" si="7"/>
        <v/>
      </c>
      <c r="K45" s="80" t="str">
        <f>+IF(H45="","",J45*(1-$C$12))</f>
        <v/>
      </c>
      <c r="L45" s="62" t="str">
        <f t="shared" si="8"/>
        <v/>
      </c>
      <c r="M45" s="84">
        <f t="shared" si="0"/>
        <v>7.0000000000000007E-2</v>
      </c>
      <c r="N45" s="85">
        <f t="shared" si="1"/>
        <v>2.3E-3</v>
      </c>
      <c r="O45" s="43" t="str">
        <f>+IF(H45="","",$C$6-G45)</f>
        <v/>
      </c>
      <c r="P45" s="83">
        <f t="shared" si="9"/>
        <v>0.2</v>
      </c>
      <c r="Q45" s="86" t="str">
        <f>+IF(H45="","",L45*((1+M45-N45)^O45-((1+M45-N45)^O45-1)*$P$9))</f>
        <v/>
      </c>
      <c r="S45" s="80" t="str">
        <f t="shared" si="2"/>
        <v/>
      </c>
      <c r="T45" s="80" t="str">
        <f t="shared" si="3"/>
        <v/>
      </c>
    </row>
    <row r="46" spans="6:20" x14ac:dyDescent="0.25">
      <c r="F46" s="43">
        <f t="shared" si="4"/>
        <v>2055</v>
      </c>
      <c r="G46" s="43">
        <f t="shared" si="5"/>
        <v>74</v>
      </c>
      <c r="H46" s="80" t="str">
        <f>+IF($G46&gt;$C$6,"",H45*(1+$C$9))</f>
        <v/>
      </c>
      <c r="I46" s="83" t="str">
        <f t="shared" si="6"/>
        <v/>
      </c>
      <c r="J46" s="80" t="str">
        <f t="shared" si="7"/>
        <v/>
      </c>
      <c r="K46" s="80" t="str">
        <f>+IF(H46="","",J46*(1-$C$12))</f>
        <v/>
      </c>
      <c r="L46" s="62" t="str">
        <f t="shared" si="8"/>
        <v/>
      </c>
      <c r="M46" s="84">
        <f t="shared" si="0"/>
        <v>7.0000000000000007E-2</v>
      </c>
      <c r="N46" s="85">
        <f t="shared" si="1"/>
        <v>2.3E-3</v>
      </c>
      <c r="O46" s="43" t="str">
        <f>+IF(H46="","",$C$6-G46)</f>
        <v/>
      </c>
      <c r="P46" s="83">
        <f t="shared" si="9"/>
        <v>0.2</v>
      </c>
      <c r="Q46" s="86" t="str">
        <f>+IF(H46="","",L46*((1+M46-N46)^O46-((1+M46-N46)^O46-1)*$P$9))</f>
        <v/>
      </c>
      <c r="S46" s="80" t="str">
        <f t="shared" si="2"/>
        <v/>
      </c>
      <c r="T46" s="80" t="str">
        <f t="shared" si="3"/>
        <v/>
      </c>
    </row>
    <row r="47" spans="6:20" x14ac:dyDescent="0.25">
      <c r="F47" s="43">
        <f t="shared" si="4"/>
        <v>2056</v>
      </c>
      <c r="G47" s="43">
        <f t="shared" si="5"/>
        <v>75</v>
      </c>
      <c r="H47" s="80" t="str">
        <f>+IF($G47&gt;$C$6,"",H46*(1+$C$9))</f>
        <v/>
      </c>
      <c r="I47" s="83" t="str">
        <f t="shared" si="6"/>
        <v/>
      </c>
      <c r="J47" s="80" t="str">
        <f t="shared" si="7"/>
        <v/>
      </c>
      <c r="K47" s="80" t="str">
        <f>+IF(H47="","",J47*(1-$C$12))</f>
        <v/>
      </c>
      <c r="L47" s="62" t="str">
        <f t="shared" si="8"/>
        <v/>
      </c>
      <c r="M47" s="84">
        <f t="shared" si="0"/>
        <v>7.0000000000000007E-2</v>
      </c>
      <c r="N47" s="85">
        <f t="shared" si="1"/>
        <v>2.3E-3</v>
      </c>
      <c r="O47" s="43" t="str">
        <f>+IF(H47="","",$C$6-G47)</f>
        <v/>
      </c>
      <c r="P47" s="83">
        <f t="shared" si="9"/>
        <v>0.2</v>
      </c>
      <c r="Q47" s="86" t="str">
        <f>+IF(H47="","",L47*((1+M47-N47)^O47-((1+M47-N47)^O47-1)*$P$9))</f>
        <v/>
      </c>
      <c r="S47" s="80" t="str">
        <f t="shared" si="2"/>
        <v/>
      </c>
      <c r="T47" s="80" t="str">
        <f t="shared" si="3"/>
        <v/>
      </c>
    </row>
    <row r="48" spans="6:20" x14ac:dyDescent="0.25">
      <c r="F48" s="43">
        <f t="shared" si="4"/>
        <v>2057</v>
      </c>
      <c r="G48" s="43">
        <f t="shared" si="5"/>
        <v>76</v>
      </c>
      <c r="H48" s="80" t="str">
        <f>+IF($G48&gt;$C$6,"",H47*(1+$C$9))</f>
        <v/>
      </c>
      <c r="I48" s="83" t="str">
        <f t="shared" si="6"/>
        <v/>
      </c>
      <c r="J48" s="80" t="str">
        <f t="shared" si="7"/>
        <v/>
      </c>
      <c r="K48" s="80" t="str">
        <f>+IF(H48="","",J48*(1-$C$12))</f>
        <v/>
      </c>
      <c r="L48" s="62" t="str">
        <f t="shared" si="8"/>
        <v/>
      </c>
      <c r="M48" s="84">
        <f t="shared" si="0"/>
        <v>7.0000000000000007E-2</v>
      </c>
      <c r="N48" s="85">
        <f t="shared" si="1"/>
        <v>2.3E-3</v>
      </c>
      <c r="O48" s="43" t="str">
        <f>+IF(H48="","",$C$6-G48)</f>
        <v/>
      </c>
      <c r="P48" s="83">
        <f t="shared" si="9"/>
        <v>0.2</v>
      </c>
      <c r="Q48" s="86" t="str">
        <f>+IF(H48="","",L48*((1+M48-N48)^O48-((1+M48-N48)^O48-1)*$P$9))</f>
        <v/>
      </c>
      <c r="S48" s="80" t="str">
        <f t="shared" si="2"/>
        <v/>
      </c>
      <c r="T48" s="80" t="str">
        <f t="shared" si="3"/>
        <v/>
      </c>
    </row>
    <row r="49" spans="5:20" x14ac:dyDescent="0.25">
      <c r="F49" s="43">
        <f t="shared" si="4"/>
        <v>2058</v>
      </c>
      <c r="G49" s="43">
        <f t="shared" si="5"/>
        <v>77</v>
      </c>
      <c r="H49" s="80" t="str">
        <f>+IF($G49&gt;$C$6,"",H48*(1+$C$9))</f>
        <v/>
      </c>
      <c r="I49" s="83" t="str">
        <f t="shared" si="6"/>
        <v/>
      </c>
      <c r="J49" s="80" t="str">
        <f t="shared" si="7"/>
        <v/>
      </c>
      <c r="K49" s="80" t="str">
        <f>+IF(H49="","",J49*(1-$C$12))</f>
        <v/>
      </c>
      <c r="L49" s="62" t="str">
        <f t="shared" si="8"/>
        <v/>
      </c>
      <c r="M49" s="84">
        <f t="shared" si="0"/>
        <v>7.0000000000000007E-2</v>
      </c>
      <c r="N49" s="85">
        <f t="shared" si="1"/>
        <v>2.3E-3</v>
      </c>
      <c r="O49" s="43" t="str">
        <f>+IF(H49="","",$C$6-G49)</f>
        <v/>
      </c>
      <c r="P49" s="83">
        <f t="shared" si="9"/>
        <v>0.2</v>
      </c>
      <c r="Q49" s="86" t="str">
        <f>+IF(H49="","",L49*((1+M49-N49)^O49-((1+M49-N49)^O49-1)*$P$9))</f>
        <v/>
      </c>
      <c r="S49" s="80" t="str">
        <f t="shared" si="2"/>
        <v/>
      </c>
      <c r="T49" s="80" t="str">
        <f t="shared" si="3"/>
        <v/>
      </c>
    </row>
    <row r="50" spans="5:20" x14ac:dyDescent="0.25">
      <c r="F50" s="43">
        <f t="shared" si="4"/>
        <v>2059</v>
      </c>
      <c r="G50" s="43">
        <f t="shared" si="5"/>
        <v>78</v>
      </c>
      <c r="H50" s="80" t="str">
        <f>+IF($G50&gt;$C$6,"",H49*(1+$C$9))</f>
        <v/>
      </c>
      <c r="I50" s="83" t="str">
        <f t="shared" si="6"/>
        <v/>
      </c>
      <c r="J50" s="80" t="str">
        <f t="shared" si="7"/>
        <v/>
      </c>
      <c r="K50" s="80" t="str">
        <f>+IF(H50="","",J50*(1-$C$12))</f>
        <v/>
      </c>
      <c r="L50" s="62" t="str">
        <f t="shared" si="8"/>
        <v/>
      </c>
      <c r="M50" s="84">
        <f t="shared" si="0"/>
        <v>7.0000000000000007E-2</v>
      </c>
      <c r="N50" s="85">
        <f t="shared" si="1"/>
        <v>2.3E-3</v>
      </c>
      <c r="O50" s="43" t="str">
        <f>+IF(H50="","",$C$6-G50)</f>
        <v/>
      </c>
      <c r="P50" s="83">
        <f t="shared" si="9"/>
        <v>0.2</v>
      </c>
      <c r="Q50" s="86" t="str">
        <f>+IF(H50="","",L50*((1+M50-N50)^O50-((1+M50-N50)^O50-1)*$P$9))</f>
        <v/>
      </c>
      <c r="S50" s="80" t="str">
        <f t="shared" si="2"/>
        <v/>
      </c>
      <c r="T50" s="80" t="str">
        <f t="shared" si="3"/>
        <v/>
      </c>
    </row>
    <row r="51" spans="5:20" x14ac:dyDescent="0.25">
      <c r="F51" s="43">
        <f t="shared" si="4"/>
        <v>2060</v>
      </c>
      <c r="G51" s="43">
        <f t="shared" si="5"/>
        <v>79</v>
      </c>
      <c r="H51" s="80" t="str">
        <f>+IF($G51&gt;$C$6,"",H50*(1+$C$9))</f>
        <v/>
      </c>
      <c r="I51" s="83" t="str">
        <f t="shared" si="6"/>
        <v/>
      </c>
      <c r="J51" s="80" t="str">
        <f t="shared" si="7"/>
        <v/>
      </c>
      <c r="K51" s="80" t="str">
        <f>+IF(H51="","",J51*(1-$C$12))</f>
        <v/>
      </c>
      <c r="L51" s="62" t="str">
        <f t="shared" si="8"/>
        <v/>
      </c>
      <c r="M51" s="84">
        <f t="shared" si="0"/>
        <v>7.0000000000000007E-2</v>
      </c>
      <c r="N51" s="85">
        <f t="shared" si="1"/>
        <v>2.3E-3</v>
      </c>
      <c r="O51" s="43" t="str">
        <f>+IF(H51="","",$C$6-G51)</f>
        <v/>
      </c>
      <c r="P51" s="83">
        <f t="shared" si="9"/>
        <v>0.2</v>
      </c>
      <c r="Q51" s="86" t="str">
        <f>+IF(H51="","",L51*((1+M51-N51)^O51-((1+M51-N51)^O51-1)*$P$9))</f>
        <v/>
      </c>
      <c r="S51" s="80" t="str">
        <f t="shared" si="2"/>
        <v/>
      </c>
      <c r="T51" s="80" t="str">
        <f t="shared" si="3"/>
        <v/>
      </c>
    </row>
    <row r="52" spans="5:20" x14ac:dyDescent="0.25">
      <c r="F52" s="43">
        <f t="shared" si="4"/>
        <v>2061</v>
      </c>
      <c r="G52" s="43">
        <f t="shared" si="5"/>
        <v>80</v>
      </c>
      <c r="H52" s="80" t="str">
        <f>+IF($G52&gt;$C$6,"",H51*(1+$C$9))</f>
        <v/>
      </c>
      <c r="I52" s="83" t="str">
        <f t="shared" si="6"/>
        <v/>
      </c>
      <c r="J52" s="80" t="str">
        <f t="shared" si="7"/>
        <v/>
      </c>
      <c r="K52" s="80" t="str">
        <f>+IF(H52="","",J52*(1-$C$12))</f>
        <v/>
      </c>
      <c r="L52" s="62" t="str">
        <f t="shared" si="8"/>
        <v/>
      </c>
      <c r="M52" s="84">
        <f t="shared" si="0"/>
        <v>7.0000000000000007E-2</v>
      </c>
      <c r="N52" s="85">
        <f t="shared" si="1"/>
        <v>2.3E-3</v>
      </c>
      <c r="O52" s="43" t="str">
        <f>+IF(H52="","",$C$6-G52)</f>
        <v/>
      </c>
      <c r="P52" s="83">
        <f t="shared" si="9"/>
        <v>0.2</v>
      </c>
      <c r="Q52" s="86" t="str">
        <f>+IF(H52="","",L52*((1+M52-N52)^O52-((1+M52-N52)^O52-1)*$P$9))</f>
        <v/>
      </c>
      <c r="S52" s="80" t="str">
        <f t="shared" si="2"/>
        <v/>
      </c>
      <c r="T52" s="80" t="str">
        <f t="shared" si="3"/>
        <v/>
      </c>
    </row>
    <row r="53" spans="5:20" x14ac:dyDescent="0.25">
      <c r="F53" s="43">
        <f t="shared" si="4"/>
        <v>2062</v>
      </c>
      <c r="G53" s="43">
        <f t="shared" si="5"/>
        <v>81</v>
      </c>
      <c r="H53" s="80" t="str">
        <f>+IF($G53&gt;$C$6,"",H52*(1+$C$9))</f>
        <v/>
      </c>
      <c r="I53" s="83" t="str">
        <f t="shared" si="6"/>
        <v/>
      </c>
      <c r="J53" s="80" t="str">
        <f t="shared" si="7"/>
        <v/>
      </c>
      <c r="K53" s="80" t="str">
        <f>+IF(H53="","",J53*(1-$C$12))</f>
        <v/>
      </c>
      <c r="L53" s="62" t="str">
        <f t="shared" si="8"/>
        <v/>
      </c>
      <c r="M53" s="84">
        <f t="shared" si="0"/>
        <v>7.0000000000000007E-2</v>
      </c>
      <c r="N53" s="85">
        <f t="shared" si="1"/>
        <v>2.3E-3</v>
      </c>
      <c r="O53" s="43" t="str">
        <f>+IF(H53="","",$C$6-G53)</f>
        <v/>
      </c>
      <c r="P53" s="83">
        <f t="shared" si="9"/>
        <v>0.2</v>
      </c>
      <c r="Q53" s="86" t="str">
        <f>+IF(H53="","",L53*((1+M53-N53)^O53-((1+M53-N53)^O53-1)*$P$9))</f>
        <v/>
      </c>
      <c r="S53" s="80" t="str">
        <f t="shared" si="2"/>
        <v/>
      </c>
      <c r="T53" s="80" t="str">
        <f t="shared" si="3"/>
        <v/>
      </c>
    </row>
    <row r="54" spans="5:20" x14ac:dyDescent="0.25">
      <c r="F54" s="43">
        <f t="shared" si="4"/>
        <v>2063</v>
      </c>
      <c r="G54" s="43">
        <f t="shared" si="5"/>
        <v>82</v>
      </c>
      <c r="H54" s="80" t="str">
        <f>+IF($G54&gt;$C$6,"",H53*(1+$C$9))</f>
        <v/>
      </c>
      <c r="I54" s="83" t="str">
        <f t="shared" si="6"/>
        <v/>
      </c>
      <c r="J54" s="80" t="str">
        <f t="shared" si="7"/>
        <v/>
      </c>
      <c r="K54" s="80" t="str">
        <f>+IF(H54="","",J54*(1-$C$12))</f>
        <v/>
      </c>
      <c r="L54" s="62" t="str">
        <f t="shared" si="8"/>
        <v/>
      </c>
      <c r="M54" s="84">
        <f t="shared" si="0"/>
        <v>7.0000000000000007E-2</v>
      </c>
      <c r="N54" s="85">
        <f t="shared" si="1"/>
        <v>2.3E-3</v>
      </c>
      <c r="O54" s="43" t="str">
        <f>+IF(H54="","",$C$6-G54)</f>
        <v/>
      </c>
      <c r="P54" s="83">
        <f t="shared" si="9"/>
        <v>0.2</v>
      </c>
      <c r="Q54" s="86" t="str">
        <f>+IF(H54="","",L54*((1+M54-N54)^O54-((1+M54-N54)^O54-1)*$P$9))</f>
        <v/>
      </c>
      <c r="S54" s="80" t="str">
        <f t="shared" si="2"/>
        <v/>
      </c>
      <c r="T54" s="80" t="str">
        <f t="shared" si="3"/>
        <v/>
      </c>
    </row>
    <row r="55" spans="5:20" x14ac:dyDescent="0.25">
      <c r="F55" s="43">
        <f t="shared" si="4"/>
        <v>2064</v>
      </c>
      <c r="G55" s="43">
        <f t="shared" si="5"/>
        <v>83</v>
      </c>
      <c r="H55" s="80" t="str">
        <f>+IF($G55&gt;$C$6,"",H54*(1+$C$9))</f>
        <v/>
      </c>
      <c r="I55" s="83" t="str">
        <f t="shared" si="6"/>
        <v/>
      </c>
      <c r="J55" s="80" t="str">
        <f t="shared" si="7"/>
        <v/>
      </c>
      <c r="K55" s="80" t="str">
        <f>+IF(H55="","",J55*(1-$C$12))</f>
        <v/>
      </c>
      <c r="L55" s="62" t="str">
        <f t="shared" si="8"/>
        <v/>
      </c>
      <c r="M55" s="84">
        <f t="shared" si="0"/>
        <v>7.0000000000000007E-2</v>
      </c>
      <c r="N55" s="85">
        <f t="shared" si="1"/>
        <v>2.3E-3</v>
      </c>
      <c r="O55" s="43" t="str">
        <f>+IF(H55="","",$C$6-G55)</f>
        <v/>
      </c>
      <c r="P55" s="83">
        <f t="shared" si="9"/>
        <v>0.2</v>
      </c>
      <c r="Q55" s="86" t="str">
        <f>+IF(H55="","",L55*((1+M55-N55)^O55-((1+M55-N55)^O55-1)*$P$9))</f>
        <v/>
      </c>
      <c r="S55" s="80" t="str">
        <f t="shared" si="2"/>
        <v/>
      </c>
      <c r="T55" s="80" t="str">
        <f t="shared" si="3"/>
        <v/>
      </c>
    </row>
    <row r="56" spans="5:20" x14ac:dyDescent="0.25">
      <c r="F56" s="43">
        <f t="shared" si="4"/>
        <v>2065</v>
      </c>
      <c r="G56" s="43">
        <f t="shared" si="5"/>
        <v>84</v>
      </c>
      <c r="H56" s="80" t="str">
        <f>+IF($G56&gt;$C$6,"",H55*(1+$C$9))</f>
        <v/>
      </c>
      <c r="I56" s="83" t="str">
        <f t="shared" si="6"/>
        <v/>
      </c>
      <c r="J56" s="80" t="str">
        <f t="shared" si="7"/>
        <v/>
      </c>
      <c r="K56" s="80" t="str">
        <f>+IF(H56="","",J56*(1-$C$12))</f>
        <v/>
      </c>
      <c r="L56" s="62" t="str">
        <f t="shared" si="8"/>
        <v/>
      </c>
      <c r="M56" s="84">
        <f t="shared" si="0"/>
        <v>7.0000000000000007E-2</v>
      </c>
      <c r="N56" s="85">
        <f t="shared" si="1"/>
        <v>2.3E-3</v>
      </c>
      <c r="O56" s="43" t="str">
        <f>+IF(H56="","",$C$6-G56)</f>
        <v/>
      </c>
      <c r="P56" s="83">
        <f t="shared" si="9"/>
        <v>0.2</v>
      </c>
      <c r="Q56" s="86" t="str">
        <f>+IF(H56="","",L56*((1+M56-N56)^O56-((1+M56-N56)^O56-1)*$P$9))</f>
        <v/>
      </c>
      <c r="S56" s="80" t="str">
        <f t="shared" si="2"/>
        <v/>
      </c>
      <c r="T56" s="80" t="str">
        <f t="shared" si="3"/>
        <v/>
      </c>
    </row>
    <row r="57" spans="5:20" x14ac:dyDescent="0.25">
      <c r="F57" s="43">
        <f t="shared" si="4"/>
        <v>2066</v>
      </c>
      <c r="G57" s="43">
        <f t="shared" si="5"/>
        <v>85</v>
      </c>
      <c r="H57" s="80" t="str">
        <f>+IF($G57&gt;$C$6,"",H56*(1+$C$9))</f>
        <v/>
      </c>
      <c r="I57" s="83" t="str">
        <f t="shared" si="6"/>
        <v/>
      </c>
      <c r="J57" s="80" t="str">
        <f t="shared" si="7"/>
        <v/>
      </c>
      <c r="K57" s="80" t="str">
        <f>+IF(H57="","",J57*(1-$C$12))</f>
        <v/>
      </c>
      <c r="L57" s="62" t="str">
        <f t="shared" si="8"/>
        <v/>
      </c>
      <c r="M57" s="84">
        <f t="shared" si="0"/>
        <v>7.0000000000000007E-2</v>
      </c>
      <c r="N57" s="85">
        <f t="shared" si="1"/>
        <v>2.3E-3</v>
      </c>
      <c r="O57" s="43" t="str">
        <f>+IF(H57="","",$C$6-G57)</f>
        <v/>
      </c>
      <c r="P57" s="83">
        <f t="shared" si="9"/>
        <v>0.2</v>
      </c>
      <c r="Q57" s="86" t="str">
        <f>+IF(H57="","",L57*((1+M57-N57)^O57-((1+M57-N57)^O57-1)*$P$9))</f>
        <v/>
      </c>
      <c r="S57" s="80" t="str">
        <f t="shared" si="2"/>
        <v/>
      </c>
      <c r="T57" s="80" t="str">
        <f t="shared" si="3"/>
        <v/>
      </c>
    </row>
    <row r="58" spans="5:20" x14ac:dyDescent="0.25">
      <c r="H58" s="80"/>
      <c r="I58" s="83"/>
      <c r="J58" s="80"/>
      <c r="K58" s="80"/>
      <c r="L58" s="62"/>
      <c r="M58" s="84"/>
      <c r="N58" s="85"/>
      <c r="P58" s="83"/>
      <c r="Q58" s="86"/>
    </row>
    <row r="59" spans="5:20" x14ac:dyDescent="0.25">
      <c r="H59" s="80"/>
      <c r="I59" s="83"/>
      <c r="J59" s="80"/>
      <c r="K59" s="80"/>
      <c r="L59" s="62"/>
      <c r="M59" s="84"/>
      <c r="N59" s="85"/>
      <c r="P59" s="83"/>
      <c r="Q59" s="86"/>
    </row>
    <row r="60" spans="5:20" x14ac:dyDescent="0.25">
      <c r="H60" s="80"/>
      <c r="I60" s="83"/>
      <c r="J60" s="80"/>
      <c r="K60" s="80"/>
      <c r="L60" s="62"/>
      <c r="M60" s="84"/>
      <c r="N60" s="85"/>
      <c r="P60" s="83"/>
      <c r="Q60" s="86"/>
    </row>
    <row r="61" spans="5:20" x14ac:dyDescent="0.25">
      <c r="E61" s="83"/>
      <c r="H61" s="80"/>
      <c r="I61" s="83"/>
      <c r="J61" s="80"/>
      <c r="K61" s="80"/>
      <c r="L61" s="62"/>
      <c r="M61" s="84"/>
      <c r="N61" s="85"/>
      <c r="P61" s="83"/>
      <c r="Q61" s="86"/>
    </row>
    <row r="62" spans="5:20" x14ac:dyDescent="0.25">
      <c r="E62" s="83"/>
      <c r="H62" s="80"/>
      <c r="I62" s="83"/>
      <c r="J62" s="80"/>
      <c r="K62" s="80"/>
      <c r="L62" s="62"/>
      <c r="M62" s="84"/>
      <c r="N62" s="85"/>
      <c r="P62" s="83"/>
      <c r="Q62" s="86"/>
    </row>
    <row r="63" spans="5:20" x14ac:dyDescent="0.25">
      <c r="E63" s="83"/>
      <c r="H63" s="80"/>
      <c r="I63" s="83"/>
      <c r="J63" s="80"/>
      <c r="K63" s="80"/>
      <c r="L63" s="62"/>
      <c r="M63" s="84"/>
      <c r="N63" s="85"/>
      <c r="P63" s="83"/>
      <c r="Q63" s="86"/>
    </row>
    <row r="64" spans="5:20" x14ac:dyDescent="0.25">
      <c r="E64" s="83"/>
      <c r="H64" s="80"/>
      <c r="I64" s="83"/>
      <c r="J64" s="80"/>
      <c r="K64" s="80"/>
      <c r="L64" s="62"/>
      <c r="M64" s="84"/>
      <c r="N64" s="85"/>
      <c r="P64" s="83"/>
      <c r="Q64" s="86"/>
    </row>
    <row r="65" spans="5:17" x14ac:dyDescent="0.25">
      <c r="E65" s="83"/>
      <c r="H65" s="80"/>
      <c r="I65" s="83"/>
      <c r="J65" s="80"/>
      <c r="K65" s="80"/>
      <c r="L65" s="62"/>
      <c r="M65" s="84"/>
      <c r="N65" s="85"/>
      <c r="P65" s="83"/>
      <c r="Q65" s="86"/>
    </row>
    <row r="66" spans="5:17" x14ac:dyDescent="0.25">
      <c r="E66" s="83"/>
      <c r="H66" s="80"/>
      <c r="I66" s="83"/>
      <c r="J66" s="80"/>
      <c r="K66" s="80"/>
      <c r="L66" s="62"/>
      <c r="M66" s="84"/>
      <c r="N66" s="85"/>
      <c r="P66" s="83"/>
      <c r="Q66" s="86"/>
    </row>
    <row r="67" spans="5:17" x14ac:dyDescent="0.25">
      <c r="E67" s="83"/>
      <c r="H67" s="80"/>
      <c r="I67" s="83"/>
      <c r="J67" s="80"/>
      <c r="K67" s="80"/>
      <c r="L67" s="62"/>
      <c r="M67" s="84"/>
      <c r="N67" s="85"/>
      <c r="P67" s="83"/>
      <c r="Q67" s="86"/>
    </row>
    <row r="68" spans="5:17" x14ac:dyDescent="0.25">
      <c r="E68" s="83"/>
      <c r="F68" s="80"/>
      <c r="H68" s="80"/>
      <c r="I68" s="83"/>
      <c r="J68" s="85"/>
      <c r="M68" s="80"/>
    </row>
    <row r="69" spans="5:17" x14ac:dyDescent="0.25">
      <c r="E69" s="83"/>
      <c r="F69" s="80"/>
      <c r="H69" s="80"/>
      <c r="I69" s="83"/>
      <c r="J69" s="85"/>
      <c r="M69" s="80"/>
    </row>
    <row r="70" spans="5:17" x14ac:dyDescent="0.25">
      <c r="E70" s="83"/>
      <c r="F70" s="80"/>
      <c r="H70" s="80"/>
      <c r="I70" s="83"/>
      <c r="J70" s="85"/>
      <c r="M70" s="80"/>
    </row>
    <row r="71" spans="5:17" x14ac:dyDescent="0.25">
      <c r="E71" s="83"/>
      <c r="F71" s="80"/>
      <c r="H71" s="80"/>
      <c r="I71" s="83"/>
      <c r="J71" s="85"/>
      <c r="M71" s="80"/>
    </row>
    <row r="72" spans="5:17" x14ac:dyDescent="0.25">
      <c r="E72" s="83"/>
      <c r="F72" s="80"/>
      <c r="H72" s="80"/>
      <c r="I72" s="83"/>
      <c r="J72" s="85"/>
      <c r="M72" s="80"/>
    </row>
    <row r="73" spans="5:17" x14ac:dyDescent="0.25">
      <c r="E73" s="83"/>
      <c r="F73" s="80"/>
      <c r="H73" s="80"/>
      <c r="I73" s="83"/>
      <c r="J73" s="85"/>
      <c r="M73" s="80"/>
    </row>
    <row r="74" spans="5:17" x14ac:dyDescent="0.25">
      <c r="E74" s="83"/>
      <c r="F74" s="80"/>
      <c r="H74" s="80"/>
      <c r="I74" s="83"/>
      <c r="J74" s="85"/>
      <c r="M74" s="80"/>
    </row>
    <row r="75" spans="5:17" x14ac:dyDescent="0.25">
      <c r="E75" s="83"/>
      <c r="F75" s="80"/>
      <c r="H75" s="80"/>
      <c r="I75" s="83"/>
      <c r="J75" s="85"/>
      <c r="M75" s="80"/>
    </row>
    <row r="76" spans="5:17" x14ac:dyDescent="0.25">
      <c r="E76" s="83"/>
      <c r="F76" s="80"/>
      <c r="H76" s="80"/>
      <c r="I76" s="83"/>
      <c r="J76" s="85"/>
      <c r="M76" s="80"/>
    </row>
    <row r="77" spans="5:17" x14ac:dyDescent="0.25">
      <c r="E77" s="83"/>
      <c r="F77" s="80"/>
      <c r="H77" s="80"/>
      <c r="I77" s="83"/>
      <c r="J77" s="85"/>
      <c r="M77" s="80"/>
    </row>
    <row r="78" spans="5:17" x14ac:dyDescent="0.25">
      <c r="E78" s="83"/>
      <c r="F78" s="80"/>
      <c r="H78" s="80"/>
      <c r="I78" s="83"/>
      <c r="J78" s="85"/>
      <c r="M78" s="80"/>
    </row>
  </sheetData>
  <phoneticPr fontId="1"/>
  <conditionalFormatting sqref="C7">
    <cfRule type="cellIs" dxfId="0" priority="1" operator="greaterThan">
      <formula>51</formula>
    </cfRule>
  </conditionalFormatting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77"/>
  <sheetViews>
    <sheetView showGridLines="0" zoomScale="85" zoomScaleNormal="85" workbookViewId="0">
      <selection activeCell="AA2" sqref="AA2"/>
    </sheetView>
  </sheetViews>
  <sheetFormatPr defaultRowHeight="12.5" outlineLevelCol="1" x14ac:dyDescent="0.25"/>
  <cols>
    <col min="1" max="1" width="1.6328125" style="3" customWidth="1"/>
    <col min="2" max="2" width="5.26953125" style="3" bestFit="1" customWidth="1"/>
    <col min="3" max="3" width="5.08984375" style="3" bestFit="1" customWidth="1"/>
    <col min="4" max="11" width="8.1796875" style="3" customWidth="1"/>
    <col min="12" max="13" width="8.7265625" style="3" hidden="1" customWidth="1" outlineLevel="1"/>
    <col min="14" max="14" width="1.6328125" style="3" customWidth="1" collapsed="1"/>
    <col min="15" max="22" width="8.1796875" style="3" customWidth="1"/>
    <col min="23" max="24" width="8.7265625" style="3" hidden="1" customWidth="1" outlineLevel="1"/>
    <col min="25" max="25" width="1.6328125" style="3" customWidth="1" collapsed="1"/>
    <col min="26" max="26" width="4.90625" style="3" bestFit="1" customWidth="1"/>
    <col min="27" max="27" width="4.90625" style="3" customWidth="1"/>
    <col min="28" max="16384" width="8.7265625" style="3"/>
  </cols>
  <sheetData>
    <row r="2" spans="2:24" x14ac:dyDescent="0.25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4" t="s">
        <v>47</v>
      </c>
    </row>
    <row r="3" spans="2:24" ht="13" thickBot="1" x14ac:dyDescent="0.3"/>
    <row r="4" spans="2:24" ht="13.5" thickTop="1" thickBot="1" x14ac:dyDescent="0.3">
      <c r="B4" s="36" t="s">
        <v>24</v>
      </c>
      <c r="C4" s="37">
        <v>36</v>
      </c>
      <c r="E4" s="98" t="s">
        <v>45</v>
      </c>
      <c r="F4" s="99"/>
      <c r="G4" s="99"/>
      <c r="H4" s="99"/>
      <c r="U4" s="5" t="s">
        <v>37</v>
      </c>
      <c r="V4" s="42">
        <f>+V8-K8</f>
        <v>146.34985165708486</v>
      </c>
    </row>
    <row r="5" spans="2:24" ht="13.5" thickTop="1" thickBot="1" x14ac:dyDescent="0.3">
      <c r="B5" s="38" t="s">
        <v>25</v>
      </c>
      <c r="C5" s="39">
        <v>66</v>
      </c>
    </row>
    <row r="6" spans="2:24" ht="13" thickTop="1" x14ac:dyDescent="0.25">
      <c r="D6" s="34" t="s">
        <v>22</v>
      </c>
      <c r="E6" s="9"/>
      <c r="F6" s="9"/>
      <c r="G6" s="9"/>
      <c r="H6" s="9"/>
      <c r="I6" s="9"/>
      <c r="J6" s="9"/>
      <c r="K6" s="23"/>
      <c r="O6" s="34" t="s">
        <v>36</v>
      </c>
      <c r="P6" s="9"/>
      <c r="Q6" s="9"/>
      <c r="R6" s="9"/>
      <c r="S6" s="9"/>
      <c r="T6" s="9"/>
      <c r="U6" s="9"/>
      <c r="V6" s="23"/>
    </row>
    <row r="7" spans="2:24" ht="36.5" thickBot="1" x14ac:dyDescent="0.3">
      <c r="D7" s="30" t="s">
        <v>41</v>
      </c>
      <c r="E7" s="31" t="s">
        <v>21</v>
      </c>
      <c r="F7" s="31" t="s">
        <v>38</v>
      </c>
      <c r="G7" s="31" t="s">
        <v>39</v>
      </c>
      <c r="H7" s="31" t="s">
        <v>18</v>
      </c>
      <c r="I7" s="32" t="s">
        <v>16</v>
      </c>
      <c r="J7" s="32" t="s">
        <v>17</v>
      </c>
      <c r="K7" s="33" t="s">
        <v>42</v>
      </c>
      <c r="O7" s="30" t="s">
        <v>41</v>
      </c>
      <c r="P7" s="31" t="s">
        <v>21</v>
      </c>
      <c r="Q7" s="31" t="s">
        <v>38</v>
      </c>
      <c r="R7" s="31" t="s">
        <v>39</v>
      </c>
      <c r="S7" s="31" t="s">
        <v>18</v>
      </c>
      <c r="T7" s="32" t="s">
        <v>16</v>
      </c>
      <c r="U7" s="32" t="s">
        <v>17</v>
      </c>
      <c r="V7" s="33" t="s">
        <v>42</v>
      </c>
    </row>
    <row r="8" spans="2:24" ht="13.5" thickTop="1" thickBot="1" x14ac:dyDescent="0.3">
      <c r="D8" s="40">
        <f>+SUM(D10:D59)</f>
        <v>855.60000000000048</v>
      </c>
      <c r="E8" s="35">
        <f>+F8-D8</f>
        <v>-171.12000000000023</v>
      </c>
      <c r="F8" s="40">
        <f>+SUM(F10:F59)</f>
        <v>684.48000000000025</v>
      </c>
      <c r="G8" s="35">
        <f>+H8-F8</f>
        <v>10.367148115148552</v>
      </c>
      <c r="H8" s="40">
        <f>+L8</f>
        <v>694.8471481151488</v>
      </c>
      <c r="I8" s="35">
        <f>+M8-H8</f>
        <v>0</v>
      </c>
      <c r="J8" s="35">
        <f>+K8-M8</f>
        <v>-2.0734296230297105</v>
      </c>
      <c r="K8" s="40">
        <f>+SUM(K10:K59)</f>
        <v>692.77371849211909</v>
      </c>
      <c r="L8" s="17">
        <f>+SUM(L10:L59)</f>
        <v>694.8471481151488</v>
      </c>
      <c r="M8" s="17">
        <f>+SUM(M10:M59)</f>
        <v>694.8471481151488</v>
      </c>
      <c r="O8" s="40">
        <f>+SUM(O10:O59)</f>
        <v>855.60000000000048</v>
      </c>
      <c r="P8" s="35">
        <f>+Q8-O8</f>
        <v>0</v>
      </c>
      <c r="Q8" s="40">
        <f>+SUM(Q10:Q59)</f>
        <v>855.60000000000048</v>
      </c>
      <c r="R8" s="35">
        <f>+S8-Q8</f>
        <v>12.958935143935719</v>
      </c>
      <c r="S8" s="40">
        <f>+W8</f>
        <v>868.5589351439362</v>
      </c>
      <c r="T8" s="35">
        <f>+X8-S8</f>
        <v>-29.435364994732254</v>
      </c>
      <c r="U8" s="35">
        <f>+V8-X8</f>
        <v>0</v>
      </c>
      <c r="V8" s="40">
        <f>+SUM(V10:V59)</f>
        <v>839.12357014920394</v>
      </c>
      <c r="W8" s="17">
        <f>+SUM(W10:W59)</f>
        <v>868.5589351439362</v>
      </c>
      <c r="X8" s="17">
        <f>+SUM(X10:X59)</f>
        <v>839.12357014920394</v>
      </c>
    </row>
    <row r="9" spans="2:24" ht="25" thickTop="1" thickBot="1" x14ac:dyDescent="0.3">
      <c r="C9" s="5" t="s">
        <v>4</v>
      </c>
      <c r="D9" s="20" t="s">
        <v>23</v>
      </c>
      <c r="E9" s="2" t="s">
        <v>0</v>
      </c>
      <c r="F9" s="41" t="s">
        <v>9</v>
      </c>
      <c r="G9" s="5" t="s">
        <v>10</v>
      </c>
      <c r="H9" s="5" t="s">
        <v>11</v>
      </c>
      <c r="I9" s="5" t="s">
        <v>12</v>
      </c>
      <c r="J9" s="2" t="s">
        <v>1</v>
      </c>
      <c r="K9" s="16" t="s">
        <v>13</v>
      </c>
      <c r="L9" s="1" t="s">
        <v>15</v>
      </c>
      <c r="M9" s="1" t="s">
        <v>14</v>
      </c>
      <c r="O9" s="20" t="s">
        <v>23</v>
      </c>
      <c r="P9" s="2" t="s">
        <v>0</v>
      </c>
      <c r="Q9" s="41" t="s">
        <v>9</v>
      </c>
      <c r="R9" s="5" t="s">
        <v>10</v>
      </c>
      <c r="S9" s="5" t="s">
        <v>11</v>
      </c>
      <c r="T9" s="5" t="s">
        <v>12</v>
      </c>
      <c r="U9" s="2" t="s">
        <v>1</v>
      </c>
      <c r="V9" s="16" t="s">
        <v>13</v>
      </c>
      <c r="W9" s="1" t="s">
        <v>15</v>
      </c>
      <c r="X9" s="1" t="s">
        <v>14</v>
      </c>
    </row>
    <row r="10" spans="2:24" ht="13" thickTop="1" x14ac:dyDescent="0.25">
      <c r="B10" s="9">
        <v>2017</v>
      </c>
      <c r="C10" s="21">
        <f>+C4</f>
        <v>36</v>
      </c>
      <c r="D10" s="10">
        <v>27.6</v>
      </c>
      <c r="E10" s="12">
        <v>0.2</v>
      </c>
      <c r="F10" s="25">
        <f>+D10*(1-E10)</f>
        <v>22.080000000000002</v>
      </c>
      <c r="G10" s="14">
        <v>1E-3</v>
      </c>
      <c r="H10" s="13">
        <v>0</v>
      </c>
      <c r="I10" s="9">
        <f>+$C$5-C10</f>
        <v>30</v>
      </c>
      <c r="J10" s="12">
        <v>0.2</v>
      </c>
      <c r="K10" s="18">
        <f>+IF(F10="","",F10*((1+G10-H10)^I10-((1+G10-H10)^I10-1)*$J$10))</f>
        <v>22.617676042449595</v>
      </c>
      <c r="L10" s="7">
        <f>+IF(F10="","",F10*((1+G10)^I10))</f>
        <v>22.752095053061996</v>
      </c>
      <c r="M10" s="7">
        <f>+IF(F10="","",F10*((1+G10-H10)^I10))</f>
        <v>22.752095053061996</v>
      </c>
      <c r="O10" s="26">
        <f>+D10</f>
        <v>27.6</v>
      </c>
      <c r="P10" s="29">
        <v>0</v>
      </c>
      <c r="Q10" s="25">
        <f>+O10*(1-P10)</f>
        <v>27.6</v>
      </c>
      <c r="R10" s="27">
        <f>+G10</f>
        <v>1E-3</v>
      </c>
      <c r="S10" s="28">
        <v>2.3E-3</v>
      </c>
      <c r="T10" s="11">
        <f>+$C$5-C10</f>
        <v>30</v>
      </c>
      <c r="U10" s="29">
        <v>0</v>
      </c>
      <c r="V10" s="18">
        <f>+IF(Q10="","",Q10*((1+R10-S10)^T10-((1+R10-S10)^T10-1)*$U$10))</f>
        <v>26.543646098734339</v>
      </c>
      <c r="W10" s="7">
        <f>+IF(Q10="","",Q10*((1+R10)^T10))</f>
        <v>28.440118816327494</v>
      </c>
      <c r="X10" s="7">
        <f>+IF(Q10="","",Q10*((1+R10-S10)^T10))</f>
        <v>26.543646098734339</v>
      </c>
    </row>
    <row r="11" spans="2:24" x14ac:dyDescent="0.25">
      <c r="B11" s="3">
        <f>+B10+1</f>
        <v>2018</v>
      </c>
      <c r="C11" s="4">
        <f>+C10+1</f>
        <v>37</v>
      </c>
      <c r="D11" s="3">
        <f t="shared" ref="D11:D42" si="0">+IF(C11&gt;$C$5,"",D10)</f>
        <v>27.6</v>
      </c>
      <c r="E11" s="6">
        <f>+E10</f>
        <v>0.2</v>
      </c>
      <c r="F11" s="24">
        <f>+IF(D11="","",D10*(1-E10))</f>
        <v>22.080000000000002</v>
      </c>
      <c r="G11" s="15">
        <f t="shared" ref="G11:H26" si="1">+G10</f>
        <v>1E-3</v>
      </c>
      <c r="H11" s="8">
        <f t="shared" si="1"/>
        <v>0</v>
      </c>
      <c r="I11" s="3">
        <f t="shared" ref="I11:I42" si="2">+IF(F11="","",$C$5-C11)</f>
        <v>29</v>
      </c>
      <c r="J11" s="6">
        <f>+J10</f>
        <v>0.2</v>
      </c>
      <c r="K11" s="19">
        <f>+IF(F11="","",F11*((1+G11-H11)^I11-((1+G11-H11)^I11-1)*$J$11))</f>
        <v>22.599492549899704</v>
      </c>
      <c r="L11" s="7">
        <f t="shared" ref="L11:L59" si="3">+IF(F11="","",F11*((1+G11)^I11))</f>
        <v>22.729365687374631</v>
      </c>
      <c r="M11" s="7">
        <f t="shared" ref="M11:M59" si="4">+IF(F11="","",F11*((1+G11-H11)^I11))</f>
        <v>22.729365687374631</v>
      </c>
      <c r="O11" s="3">
        <f t="shared" ref="O11:O42" si="5">+IF(C11&gt;$C$5,"",O10)</f>
        <v>27.6</v>
      </c>
      <c r="P11" s="6">
        <f>+P10</f>
        <v>0</v>
      </c>
      <c r="Q11" s="24">
        <f>+IF(O11="","",O10*(1-P10))</f>
        <v>27.6</v>
      </c>
      <c r="R11" s="15">
        <f t="shared" ref="R11:S11" si="6">+R10</f>
        <v>1E-3</v>
      </c>
      <c r="S11" s="8">
        <f t="shared" si="6"/>
        <v>2.3E-3</v>
      </c>
      <c r="T11" s="3">
        <f t="shared" ref="T11:T42" si="7">+IF(Q11="","",$C$5-C11)</f>
        <v>29</v>
      </c>
      <c r="U11" s="6">
        <f>+U10</f>
        <v>0</v>
      </c>
      <c r="V11" s="22">
        <f t="shared" ref="V11:V59" si="8">+IF(Q11="","",Q11*((1+R11-S11)^T11-((1+R11-S11)^T11-1)*$U$10))</f>
        <v>26.578197755816898</v>
      </c>
      <c r="W11" s="7">
        <f t="shared" ref="W11:W59" si="9">+IF(Q11="","",Q11*((1+R11)^T11))</f>
        <v>28.411707109218288</v>
      </c>
      <c r="X11" s="7">
        <f t="shared" ref="X11:X59" si="10">+IF(Q11="","",Q11*((1+R11-S11)^T11))</f>
        <v>26.578197755816898</v>
      </c>
    </row>
    <row r="12" spans="2:24" x14ac:dyDescent="0.25">
      <c r="B12" s="3">
        <f t="shared" ref="B12:C27" si="11">+B11+1</f>
        <v>2019</v>
      </c>
      <c r="C12" s="4">
        <f t="shared" si="11"/>
        <v>38</v>
      </c>
      <c r="D12" s="3">
        <f t="shared" si="0"/>
        <v>27.6</v>
      </c>
      <c r="E12" s="6">
        <f t="shared" ref="E12:E59" si="12">+E11</f>
        <v>0.2</v>
      </c>
      <c r="F12" s="24">
        <f t="shared" ref="F12:F59" si="13">+IF(D12="","",D11*(1-E11))</f>
        <v>22.080000000000002</v>
      </c>
      <c r="G12" s="15">
        <f t="shared" si="1"/>
        <v>1E-3</v>
      </c>
      <c r="H12" s="8">
        <f t="shared" si="1"/>
        <v>0</v>
      </c>
      <c r="I12" s="3">
        <f t="shared" si="2"/>
        <v>28</v>
      </c>
      <c r="J12" s="6">
        <f t="shared" ref="J12:J59" si="14">+J11</f>
        <v>0.2</v>
      </c>
      <c r="K12" s="19">
        <f t="shared" ref="K12:K59" si="15">+IF(F12="","",F12*((1+G12-H12)^I12-((1+G12-H12)^I12-1)*$J$11))</f>
        <v>22.581327222677029</v>
      </c>
      <c r="L12" s="7">
        <f t="shared" si="3"/>
        <v>22.706659028346284</v>
      </c>
      <c r="M12" s="7">
        <f t="shared" si="4"/>
        <v>22.706659028346284</v>
      </c>
      <c r="O12" s="3">
        <f t="shared" si="5"/>
        <v>27.6</v>
      </c>
      <c r="P12" s="6">
        <f t="shared" ref="P12:P59" si="16">+P11</f>
        <v>0</v>
      </c>
      <c r="Q12" s="24">
        <f t="shared" ref="Q12:Q59" si="17">+IF(O12="","",O11*(1-P11))</f>
        <v>27.6</v>
      </c>
      <c r="R12" s="15">
        <f t="shared" ref="R12:S12" si="18">+R11</f>
        <v>1E-3</v>
      </c>
      <c r="S12" s="8">
        <f t="shared" si="18"/>
        <v>2.3E-3</v>
      </c>
      <c r="T12" s="3">
        <f t="shared" si="7"/>
        <v>28</v>
      </c>
      <c r="U12" s="6">
        <f t="shared" ref="U12:U59" si="19">+U11</f>
        <v>0</v>
      </c>
      <c r="V12" s="22">
        <f t="shared" si="8"/>
        <v>26.61279438852198</v>
      </c>
      <c r="W12" s="7">
        <f t="shared" si="9"/>
        <v>28.383323785432854</v>
      </c>
      <c r="X12" s="7">
        <f t="shared" si="10"/>
        <v>26.61279438852198</v>
      </c>
    </row>
    <row r="13" spans="2:24" x14ac:dyDescent="0.25">
      <c r="B13" s="3">
        <f t="shared" si="11"/>
        <v>2020</v>
      </c>
      <c r="C13" s="4">
        <f t="shared" si="11"/>
        <v>39</v>
      </c>
      <c r="D13" s="3">
        <f t="shared" si="0"/>
        <v>27.6</v>
      </c>
      <c r="E13" s="6">
        <f t="shared" si="12"/>
        <v>0.2</v>
      </c>
      <c r="F13" s="24">
        <f t="shared" si="13"/>
        <v>22.080000000000002</v>
      </c>
      <c r="G13" s="15">
        <f t="shared" si="1"/>
        <v>1E-3</v>
      </c>
      <c r="H13" s="8">
        <f t="shared" si="1"/>
        <v>0</v>
      </c>
      <c r="I13" s="3">
        <f t="shared" si="2"/>
        <v>27</v>
      </c>
      <c r="J13" s="6">
        <f t="shared" si="14"/>
        <v>0.2</v>
      </c>
      <c r="K13" s="19">
        <f t="shared" si="15"/>
        <v>22.563180042634396</v>
      </c>
      <c r="L13" s="7">
        <f t="shared" si="3"/>
        <v>22.683975053292993</v>
      </c>
      <c r="M13" s="7">
        <f t="shared" si="4"/>
        <v>22.683975053292993</v>
      </c>
      <c r="O13" s="3">
        <f t="shared" si="5"/>
        <v>27.6</v>
      </c>
      <c r="P13" s="6">
        <f t="shared" si="16"/>
        <v>0</v>
      </c>
      <c r="Q13" s="24">
        <f t="shared" si="17"/>
        <v>27.6</v>
      </c>
      <c r="R13" s="15">
        <f t="shared" ref="R13:S13" si="20">+R12</f>
        <v>1E-3</v>
      </c>
      <c r="S13" s="8">
        <f t="shared" si="20"/>
        <v>2.3E-3</v>
      </c>
      <c r="T13" s="3">
        <f t="shared" si="7"/>
        <v>27</v>
      </c>
      <c r="U13" s="6">
        <f t="shared" si="19"/>
        <v>0</v>
      </c>
      <c r="V13" s="22">
        <f t="shared" si="8"/>
        <v>26.647436055393992</v>
      </c>
      <c r="W13" s="7">
        <f t="shared" si="9"/>
        <v>28.354968816616243</v>
      </c>
      <c r="X13" s="7">
        <f t="shared" si="10"/>
        <v>26.647436055393992</v>
      </c>
    </row>
    <row r="14" spans="2:24" x14ac:dyDescent="0.25">
      <c r="B14" s="3">
        <f t="shared" si="11"/>
        <v>2021</v>
      </c>
      <c r="C14" s="4">
        <f t="shared" si="11"/>
        <v>40</v>
      </c>
      <c r="D14" s="3">
        <f t="shared" si="0"/>
        <v>27.6</v>
      </c>
      <c r="E14" s="6">
        <f t="shared" si="12"/>
        <v>0.2</v>
      </c>
      <c r="F14" s="24">
        <f t="shared" si="13"/>
        <v>22.080000000000002</v>
      </c>
      <c r="G14" s="15">
        <f t="shared" si="1"/>
        <v>1E-3</v>
      </c>
      <c r="H14" s="8">
        <f t="shared" si="1"/>
        <v>0</v>
      </c>
      <c r="I14" s="3">
        <f t="shared" si="2"/>
        <v>26</v>
      </c>
      <c r="J14" s="6">
        <f t="shared" si="14"/>
        <v>0.2</v>
      </c>
      <c r="K14" s="19">
        <f t="shared" si="15"/>
        <v>22.545050991642757</v>
      </c>
      <c r="L14" s="7">
        <f t="shared" si="3"/>
        <v>22.661313739553446</v>
      </c>
      <c r="M14" s="7">
        <f t="shared" si="4"/>
        <v>22.661313739553446</v>
      </c>
      <c r="O14" s="3">
        <f t="shared" si="5"/>
        <v>27.6</v>
      </c>
      <c r="P14" s="6">
        <f t="shared" si="16"/>
        <v>0</v>
      </c>
      <c r="Q14" s="24">
        <f t="shared" si="17"/>
        <v>27.6</v>
      </c>
      <c r="R14" s="15">
        <f t="shared" ref="R14:S14" si="21">+R13</f>
        <v>1E-3</v>
      </c>
      <c r="S14" s="8">
        <f t="shared" si="21"/>
        <v>2.3E-3</v>
      </c>
      <c r="T14" s="3">
        <f t="shared" si="7"/>
        <v>26</v>
      </c>
      <c r="U14" s="6">
        <f t="shared" si="19"/>
        <v>0</v>
      </c>
      <c r="V14" s="22">
        <f t="shared" si="8"/>
        <v>26.682122815053564</v>
      </c>
      <c r="W14" s="7">
        <f t="shared" si="9"/>
        <v>28.326642174441808</v>
      </c>
      <c r="X14" s="7">
        <f t="shared" si="10"/>
        <v>26.682122815053564</v>
      </c>
    </row>
    <row r="15" spans="2:24" x14ac:dyDescent="0.25">
      <c r="B15" s="3">
        <f t="shared" si="11"/>
        <v>2022</v>
      </c>
      <c r="C15" s="4">
        <f t="shared" si="11"/>
        <v>41</v>
      </c>
      <c r="D15" s="3">
        <f t="shared" si="0"/>
        <v>27.6</v>
      </c>
      <c r="E15" s="6">
        <f t="shared" si="12"/>
        <v>0.2</v>
      </c>
      <c r="F15" s="24">
        <f t="shared" si="13"/>
        <v>22.080000000000002</v>
      </c>
      <c r="G15" s="15">
        <f t="shared" si="1"/>
        <v>1E-3</v>
      </c>
      <c r="H15" s="8">
        <f t="shared" si="1"/>
        <v>0</v>
      </c>
      <c r="I15" s="3">
        <f t="shared" si="2"/>
        <v>25</v>
      </c>
      <c r="J15" s="6">
        <f t="shared" si="14"/>
        <v>0.2</v>
      </c>
      <c r="K15" s="19">
        <f t="shared" si="15"/>
        <v>22.526940051591168</v>
      </c>
      <c r="L15" s="7">
        <f t="shared" si="3"/>
        <v>22.638675064488961</v>
      </c>
      <c r="M15" s="7">
        <f t="shared" si="4"/>
        <v>22.638675064488961</v>
      </c>
      <c r="O15" s="3">
        <f t="shared" si="5"/>
        <v>27.6</v>
      </c>
      <c r="P15" s="6">
        <f t="shared" si="16"/>
        <v>0</v>
      </c>
      <c r="Q15" s="24">
        <f t="shared" si="17"/>
        <v>27.6</v>
      </c>
      <c r="R15" s="15">
        <f t="shared" ref="R15:S15" si="22">+R14</f>
        <v>1E-3</v>
      </c>
      <c r="S15" s="8">
        <f t="shared" si="22"/>
        <v>2.3E-3</v>
      </c>
      <c r="T15" s="3">
        <f t="shared" si="7"/>
        <v>25</v>
      </c>
      <c r="U15" s="6">
        <f t="shared" si="19"/>
        <v>0</v>
      </c>
      <c r="V15" s="22">
        <f t="shared" si="8"/>
        <v>26.716854726197621</v>
      </c>
      <c r="W15" s="7">
        <f t="shared" si="9"/>
        <v>28.298343830611199</v>
      </c>
      <c r="X15" s="7">
        <f t="shared" si="10"/>
        <v>26.716854726197621</v>
      </c>
    </row>
    <row r="16" spans="2:24" x14ac:dyDescent="0.25">
      <c r="B16" s="3">
        <f t="shared" si="11"/>
        <v>2023</v>
      </c>
      <c r="C16" s="4">
        <f t="shared" si="11"/>
        <v>42</v>
      </c>
      <c r="D16" s="3">
        <f t="shared" si="0"/>
        <v>27.6</v>
      </c>
      <c r="E16" s="6">
        <f t="shared" si="12"/>
        <v>0.2</v>
      </c>
      <c r="F16" s="24">
        <f t="shared" si="13"/>
        <v>22.080000000000002</v>
      </c>
      <c r="G16" s="15">
        <f t="shared" si="1"/>
        <v>1E-3</v>
      </c>
      <c r="H16" s="8">
        <f t="shared" si="1"/>
        <v>0</v>
      </c>
      <c r="I16" s="3">
        <f t="shared" si="2"/>
        <v>24</v>
      </c>
      <c r="J16" s="6">
        <f t="shared" si="14"/>
        <v>0.2</v>
      </c>
      <c r="K16" s="19">
        <f t="shared" si="15"/>
        <v>22.508847204386786</v>
      </c>
      <c r="L16" s="7">
        <f t="shared" si="3"/>
        <v>22.616059005483478</v>
      </c>
      <c r="M16" s="7">
        <f t="shared" si="4"/>
        <v>22.616059005483478</v>
      </c>
      <c r="O16" s="3">
        <f t="shared" si="5"/>
        <v>27.6</v>
      </c>
      <c r="P16" s="6">
        <f t="shared" si="16"/>
        <v>0</v>
      </c>
      <c r="Q16" s="24">
        <f t="shared" si="17"/>
        <v>27.6</v>
      </c>
      <c r="R16" s="15">
        <f t="shared" ref="R16:S16" si="23">+R15</f>
        <v>1E-3</v>
      </c>
      <c r="S16" s="8">
        <f t="shared" si="23"/>
        <v>2.3E-3</v>
      </c>
      <c r="T16" s="3">
        <f t="shared" si="7"/>
        <v>24</v>
      </c>
      <c r="U16" s="6">
        <f t="shared" si="19"/>
        <v>0</v>
      </c>
      <c r="V16" s="22">
        <f t="shared" si="8"/>
        <v>26.751631847599501</v>
      </c>
      <c r="W16" s="7">
        <f t="shared" si="9"/>
        <v>28.270073756854348</v>
      </c>
      <c r="X16" s="7">
        <f t="shared" si="10"/>
        <v>26.751631847599501</v>
      </c>
    </row>
    <row r="17" spans="2:24" x14ac:dyDescent="0.25">
      <c r="B17" s="3">
        <f t="shared" si="11"/>
        <v>2024</v>
      </c>
      <c r="C17" s="4">
        <f t="shared" si="11"/>
        <v>43</v>
      </c>
      <c r="D17" s="3">
        <f t="shared" si="0"/>
        <v>27.6</v>
      </c>
      <c r="E17" s="6">
        <f t="shared" si="12"/>
        <v>0.2</v>
      </c>
      <c r="F17" s="24">
        <f t="shared" si="13"/>
        <v>22.080000000000002</v>
      </c>
      <c r="G17" s="15">
        <f t="shared" si="1"/>
        <v>1E-3</v>
      </c>
      <c r="H17" s="8">
        <f t="shared" si="1"/>
        <v>0</v>
      </c>
      <c r="I17" s="3">
        <f t="shared" si="2"/>
        <v>23</v>
      </c>
      <c r="J17" s="6">
        <f t="shared" si="14"/>
        <v>0.2</v>
      </c>
      <c r="K17" s="19">
        <f t="shared" si="15"/>
        <v>22.490772431954824</v>
      </c>
      <c r="L17" s="7">
        <f t="shared" si="3"/>
        <v>22.59346553994353</v>
      </c>
      <c r="M17" s="7">
        <f t="shared" si="4"/>
        <v>22.59346553994353</v>
      </c>
      <c r="O17" s="3">
        <f t="shared" si="5"/>
        <v>27.6</v>
      </c>
      <c r="P17" s="6">
        <f t="shared" si="16"/>
        <v>0</v>
      </c>
      <c r="Q17" s="24">
        <f t="shared" si="17"/>
        <v>27.6</v>
      </c>
      <c r="R17" s="15">
        <f t="shared" ref="R17:S17" si="24">+R16</f>
        <v>1E-3</v>
      </c>
      <c r="S17" s="8">
        <f t="shared" si="24"/>
        <v>2.3E-3</v>
      </c>
      <c r="T17" s="3">
        <f t="shared" si="7"/>
        <v>23</v>
      </c>
      <c r="U17" s="6">
        <f t="shared" si="19"/>
        <v>0</v>
      </c>
      <c r="V17" s="22">
        <f t="shared" si="8"/>
        <v>26.786454238109048</v>
      </c>
      <c r="W17" s="7">
        <f t="shared" si="9"/>
        <v>28.241831924929414</v>
      </c>
      <c r="X17" s="7">
        <f t="shared" si="10"/>
        <v>26.786454238109048</v>
      </c>
    </row>
    <row r="18" spans="2:24" x14ac:dyDescent="0.25">
      <c r="B18" s="3">
        <f t="shared" si="11"/>
        <v>2025</v>
      </c>
      <c r="C18" s="4">
        <f t="shared" si="11"/>
        <v>44</v>
      </c>
      <c r="D18" s="3">
        <f t="shared" si="0"/>
        <v>27.6</v>
      </c>
      <c r="E18" s="6">
        <f t="shared" si="12"/>
        <v>0.2</v>
      </c>
      <c r="F18" s="24">
        <f t="shared" si="13"/>
        <v>22.080000000000002</v>
      </c>
      <c r="G18" s="15">
        <f t="shared" si="1"/>
        <v>1E-3</v>
      </c>
      <c r="H18" s="8">
        <f t="shared" si="1"/>
        <v>0</v>
      </c>
      <c r="I18" s="3">
        <f t="shared" si="2"/>
        <v>22</v>
      </c>
      <c r="J18" s="6">
        <f t="shared" si="14"/>
        <v>0.2</v>
      </c>
      <c r="K18" s="19">
        <f t="shared" si="15"/>
        <v>22.472715716238589</v>
      </c>
      <c r="L18" s="7">
        <f t="shared" si="3"/>
        <v>22.570894645298235</v>
      </c>
      <c r="M18" s="7">
        <f t="shared" si="4"/>
        <v>22.570894645298235</v>
      </c>
      <c r="O18" s="3">
        <f t="shared" si="5"/>
        <v>27.6</v>
      </c>
      <c r="P18" s="6">
        <f t="shared" si="16"/>
        <v>0</v>
      </c>
      <c r="Q18" s="24">
        <f t="shared" si="17"/>
        <v>27.6</v>
      </c>
      <c r="R18" s="15">
        <f t="shared" ref="R18:S18" si="25">+R17</f>
        <v>1E-3</v>
      </c>
      <c r="S18" s="8">
        <f t="shared" si="25"/>
        <v>2.3E-3</v>
      </c>
      <c r="T18" s="3">
        <f t="shared" si="7"/>
        <v>22</v>
      </c>
      <c r="U18" s="6">
        <f t="shared" si="19"/>
        <v>0</v>
      </c>
      <c r="V18" s="22">
        <f t="shared" si="8"/>
        <v>26.821321956652699</v>
      </c>
      <c r="W18" s="7">
        <f t="shared" si="9"/>
        <v>28.213618306622795</v>
      </c>
      <c r="X18" s="7">
        <f t="shared" si="10"/>
        <v>26.821321956652699</v>
      </c>
    </row>
    <row r="19" spans="2:24" x14ac:dyDescent="0.25">
      <c r="B19" s="3">
        <f t="shared" si="11"/>
        <v>2026</v>
      </c>
      <c r="C19" s="4">
        <f t="shared" si="11"/>
        <v>45</v>
      </c>
      <c r="D19" s="3">
        <f t="shared" si="0"/>
        <v>27.6</v>
      </c>
      <c r="E19" s="6">
        <f t="shared" si="12"/>
        <v>0.2</v>
      </c>
      <c r="F19" s="24">
        <f t="shared" si="13"/>
        <v>22.080000000000002</v>
      </c>
      <c r="G19" s="15">
        <f t="shared" si="1"/>
        <v>1E-3</v>
      </c>
      <c r="H19" s="8">
        <f t="shared" si="1"/>
        <v>0</v>
      </c>
      <c r="I19" s="3">
        <f t="shared" si="2"/>
        <v>21</v>
      </c>
      <c r="J19" s="6">
        <f t="shared" si="14"/>
        <v>0.2</v>
      </c>
      <c r="K19" s="19">
        <f t="shared" si="15"/>
        <v>22.4546770391994</v>
      </c>
      <c r="L19" s="7">
        <f t="shared" si="3"/>
        <v>22.548346298999245</v>
      </c>
      <c r="M19" s="7">
        <f t="shared" si="4"/>
        <v>22.548346298999245</v>
      </c>
      <c r="O19" s="3">
        <f t="shared" si="5"/>
        <v>27.6</v>
      </c>
      <c r="P19" s="6">
        <f t="shared" si="16"/>
        <v>0</v>
      </c>
      <c r="Q19" s="24">
        <f t="shared" si="17"/>
        <v>27.6</v>
      </c>
      <c r="R19" s="15">
        <f t="shared" ref="R19:S19" si="26">+R18</f>
        <v>1E-3</v>
      </c>
      <c r="S19" s="8">
        <f t="shared" si="26"/>
        <v>2.3E-3</v>
      </c>
      <c r="T19" s="3">
        <f t="shared" si="7"/>
        <v>21</v>
      </c>
      <c r="U19" s="6">
        <f t="shared" si="19"/>
        <v>0</v>
      </c>
      <c r="V19" s="22">
        <f t="shared" si="8"/>
        <v>26.856235062233605</v>
      </c>
      <c r="W19" s="7">
        <f t="shared" si="9"/>
        <v>28.185432873749054</v>
      </c>
      <c r="X19" s="7">
        <f t="shared" si="10"/>
        <v>26.856235062233605</v>
      </c>
    </row>
    <row r="20" spans="2:24" x14ac:dyDescent="0.25">
      <c r="B20" s="3">
        <f t="shared" si="11"/>
        <v>2027</v>
      </c>
      <c r="C20" s="4">
        <f t="shared" si="11"/>
        <v>46</v>
      </c>
      <c r="D20" s="3">
        <f t="shared" si="0"/>
        <v>27.6</v>
      </c>
      <c r="E20" s="6">
        <f t="shared" si="12"/>
        <v>0.2</v>
      </c>
      <c r="F20" s="24">
        <f t="shared" si="13"/>
        <v>22.080000000000002</v>
      </c>
      <c r="G20" s="15">
        <f t="shared" si="1"/>
        <v>1E-3</v>
      </c>
      <c r="H20" s="8">
        <f t="shared" si="1"/>
        <v>0</v>
      </c>
      <c r="I20" s="3">
        <f t="shared" si="2"/>
        <v>20</v>
      </c>
      <c r="J20" s="6">
        <f t="shared" si="14"/>
        <v>0.2</v>
      </c>
      <c r="K20" s="19">
        <f t="shared" si="15"/>
        <v>22.436656382816583</v>
      </c>
      <c r="L20" s="7">
        <f t="shared" si="3"/>
        <v>22.525820478520728</v>
      </c>
      <c r="M20" s="7">
        <f t="shared" si="4"/>
        <v>22.525820478520728</v>
      </c>
      <c r="O20" s="3">
        <f t="shared" si="5"/>
        <v>27.6</v>
      </c>
      <c r="P20" s="6">
        <f t="shared" si="16"/>
        <v>0</v>
      </c>
      <c r="Q20" s="24">
        <f t="shared" si="17"/>
        <v>27.6</v>
      </c>
      <c r="R20" s="15">
        <f t="shared" ref="R20:S20" si="27">+R19</f>
        <v>1E-3</v>
      </c>
      <c r="S20" s="8">
        <f t="shared" si="27"/>
        <v>2.3E-3</v>
      </c>
      <c r="T20" s="3">
        <f t="shared" si="7"/>
        <v>20</v>
      </c>
      <c r="U20" s="6">
        <f t="shared" si="19"/>
        <v>0</v>
      </c>
      <c r="V20" s="22">
        <f t="shared" si="8"/>
        <v>26.891193613931716</v>
      </c>
      <c r="W20" s="7">
        <f t="shared" si="9"/>
        <v>28.157275598150907</v>
      </c>
      <c r="X20" s="7">
        <f t="shared" si="10"/>
        <v>26.891193613931716</v>
      </c>
    </row>
    <row r="21" spans="2:24" x14ac:dyDescent="0.25">
      <c r="B21" s="3">
        <f t="shared" si="11"/>
        <v>2028</v>
      </c>
      <c r="C21" s="4">
        <f t="shared" si="11"/>
        <v>47</v>
      </c>
      <c r="D21" s="3">
        <f t="shared" si="0"/>
        <v>27.6</v>
      </c>
      <c r="E21" s="6">
        <f t="shared" si="12"/>
        <v>0.2</v>
      </c>
      <c r="F21" s="24">
        <f t="shared" si="13"/>
        <v>22.080000000000002</v>
      </c>
      <c r="G21" s="15">
        <f t="shared" si="1"/>
        <v>1E-3</v>
      </c>
      <c r="H21" s="8">
        <f t="shared" si="1"/>
        <v>0</v>
      </c>
      <c r="I21" s="3">
        <f t="shared" si="2"/>
        <v>19</v>
      </c>
      <c r="J21" s="6">
        <f t="shared" si="14"/>
        <v>0.2</v>
      </c>
      <c r="K21" s="19">
        <f t="shared" si="15"/>
        <v>22.418653729087495</v>
      </c>
      <c r="L21" s="7">
        <f t="shared" si="3"/>
        <v>22.503317161359369</v>
      </c>
      <c r="M21" s="7">
        <f t="shared" si="4"/>
        <v>22.503317161359369</v>
      </c>
      <c r="O21" s="3">
        <f t="shared" si="5"/>
        <v>27.6</v>
      </c>
      <c r="P21" s="6">
        <f t="shared" si="16"/>
        <v>0</v>
      </c>
      <c r="Q21" s="24">
        <f t="shared" si="17"/>
        <v>27.6</v>
      </c>
      <c r="R21" s="15">
        <f t="shared" ref="R21:S21" si="28">+R20</f>
        <v>1E-3</v>
      </c>
      <c r="S21" s="8">
        <f t="shared" si="28"/>
        <v>2.3E-3</v>
      </c>
      <c r="T21" s="3">
        <f t="shared" si="7"/>
        <v>19</v>
      </c>
      <c r="U21" s="6">
        <f t="shared" si="19"/>
        <v>0</v>
      </c>
      <c r="V21" s="22">
        <f t="shared" si="8"/>
        <v>26.926197670903893</v>
      </c>
      <c r="W21" s="7">
        <f t="shared" si="9"/>
        <v>28.12914645169921</v>
      </c>
      <c r="X21" s="7">
        <f t="shared" si="10"/>
        <v>26.926197670903893</v>
      </c>
    </row>
    <row r="22" spans="2:24" x14ac:dyDescent="0.25">
      <c r="B22" s="3">
        <f t="shared" si="11"/>
        <v>2029</v>
      </c>
      <c r="C22" s="4">
        <f t="shared" si="11"/>
        <v>48</v>
      </c>
      <c r="D22" s="3">
        <f t="shared" si="0"/>
        <v>27.6</v>
      </c>
      <c r="E22" s="6">
        <f t="shared" si="12"/>
        <v>0.2</v>
      </c>
      <c r="F22" s="24">
        <f t="shared" si="13"/>
        <v>22.080000000000002</v>
      </c>
      <c r="G22" s="15">
        <f t="shared" si="1"/>
        <v>1E-3</v>
      </c>
      <c r="H22" s="8">
        <f t="shared" si="1"/>
        <v>0</v>
      </c>
      <c r="I22" s="3">
        <f t="shared" si="2"/>
        <v>18</v>
      </c>
      <c r="J22" s="6">
        <f t="shared" si="14"/>
        <v>0.2</v>
      </c>
      <c r="K22" s="19">
        <f t="shared" si="15"/>
        <v>22.400669060027475</v>
      </c>
      <c r="L22" s="7">
        <f t="shared" si="3"/>
        <v>22.480836325034339</v>
      </c>
      <c r="M22" s="7">
        <f t="shared" si="4"/>
        <v>22.480836325034339</v>
      </c>
      <c r="O22" s="3">
        <f t="shared" si="5"/>
        <v>27.6</v>
      </c>
      <c r="P22" s="6">
        <f t="shared" si="16"/>
        <v>0</v>
      </c>
      <c r="Q22" s="24">
        <f t="shared" si="17"/>
        <v>27.6</v>
      </c>
      <c r="R22" s="15">
        <f t="shared" ref="R22:S22" si="29">+R21</f>
        <v>1E-3</v>
      </c>
      <c r="S22" s="8">
        <f t="shared" si="29"/>
        <v>2.3E-3</v>
      </c>
      <c r="T22" s="3">
        <f t="shared" si="7"/>
        <v>18</v>
      </c>
      <c r="U22" s="6">
        <f t="shared" si="19"/>
        <v>0</v>
      </c>
      <c r="V22" s="22">
        <f t="shared" si="8"/>
        <v>26.961247292383995</v>
      </c>
      <c r="W22" s="7">
        <f t="shared" si="9"/>
        <v>28.101045406292926</v>
      </c>
      <c r="X22" s="7">
        <f t="shared" si="10"/>
        <v>26.961247292383995</v>
      </c>
    </row>
    <row r="23" spans="2:24" x14ac:dyDescent="0.25">
      <c r="B23" s="3">
        <f t="shared" si="11"/>
        <v>2030</v>
      </c>
      <c r="C23" s="4">
        <f t="shared" si="11"/>
        <v>49</v>
      </c>
      <c r="D23" s="3">
        <f t="shared" si="0"/>
        <v>27.6</v>
      </c>
      <c r="E23" s="6">
        <f t="shared" si="12"/>
        <v>0.2</v>
      </c>
      <c r="F23" s="24">
        <f t="shared" si="13"/>
        <v>22.080000000000002</v>
      </c>
      <c r="G23" s="15">
        <f t="shared" si="1"/>
        <v>1E-3</v>
      </c>
      <c r="H23" s="8">
        <f t="shared" si="1"/>
        <v>0</v>
      </c>
      <c r="I23" s="3">
        <f t="shared" si="2"/>
        <v>17</v>
      </c>
      <c r="J23" s="6">
        <f t="shared" si="14"/>
        <v>0.2</v>
      </c>
      <c r="K23" s="19">
        <f t="shared" si="15"/>
        <v>22.382702357669803</v>
      </c>
      <c r="L23" s="7">
        <f t="shared" si="3"/>
        <v>22.458377947087254</v>
      </c>
      <c r="M23" s="7">
        <f t="shared" si="4"/>
        <v>22.458377947087254</v>
      </c>
      <c r="O23" s="3">
        <f t="shared" si="5"/>
        <v>27.6</v>
      </c>
      <c r="P23" s="6">
        <f t="shared" si="16"/>
        <v>0</v>
      </c>
      <c r="Q23" s="24">
        <f t="shared" si="17"/>
        <v>27.6</v>
      </c>
      <c r="R23" s="15">
        <f t="shared" ref="R23:S23" si="30">+R22</f>
        <v>1E-3</v>
      </c>
      <c r="S23" s="8">
        <f t="shared" si="30"/>
        <v>2.3E-3</v>
      </c>
      <c r="T23" s="3">
        <f t="shared" si="7"/>
        <v>17</v>
      </c>
      <c r="U23" s="6">
        <f t="shared" si="19"/>
        <v>0</v>
      </c>
      <c r="V23" s="22">
        <f t="shared" si="8"/>
        <v>26.996342537682981</v>
      </c>
      <c r="W23" s="7">
        <f t="shared" si="9"/>
        <v>28.072972433859068</v>
      </c>
      <c r="X23" s="7">
        <f t="shared" si="10"/>
        <v>26.996342537682981</v>
      </c>
    </row>
    <row r="24" spans="2:24" x14ac:dyDescent="0.25">
      <c r="B24" s="3">
        <f t="shared" si="11"/>
        <v>2031</v>
      </c>
      <c r="C24" s="4">
        <f t="shared" si="11"/>
        <v>50</v>
      </c>
      <c r="D24" s="3">
        <f t="shared" si="0"/>
        <v>27.6</v>
      </c>
      <c r="E24" s="6">
        <f t="shared" si="12"/>
        <v>0.2</v>
      </c>
      <c r="F24" s="24">
        <f t="shared" si="13"/>
        <v>22.080000000000002</v>
      </c>
      <c r="G24" s="15">
        <f t="shared" si="1"/>
        <v>1E-3</v>
      </c>
      <c r="H24" s="8">
        <f t="shared" si="1"/>
        <v>0</v>
      </c>
      <c r="I24" s="3">
        <f t="shared" si="2"/>
        <v>16</v>
      </c>
      <c r="J24" s="6">
        <f t="shared" si="14"/>
        <v>0.2</v>
      </c>
      <c r="K24" s="19">
        <f t="shared" si="15"/>
        <v>22.36475360406574</v>
      </c>
      <c r="L24" s="7">
        <f t="shared" si="3"/>
        <v>22.435942005082175</v>
      </c>
      <c r="M24" s="7">
        <f t="shared" si="4"/>
        <v>22.435942005082175</v>
      </c>
      <c r="O24" s="3">
        <f t="shared" si="5"/>
        <v>27.6</v>
      </c>
      <c r="P24" s="6">
        <f t="shared" si="16"/>
        <v>0</v>
      </c>
      <c r="Q24" s="24">
        <f t="shared" si="17"/>
        <v>27.6</v>
      </c>
      <c r="R24" s="15">
        <f t="shared" ref="R24:S24" si="31">+R23</f>
        <v>1E-3</v>
      </c>
      <c r="S24" s="8">
        <f t="shared" si="31"/>
        <v>2.3E-3</v>
      </c>
      <c r="T24" s="3">
        <f t="shared" si="7"/>
        <v>16</v>
      </c>
      <c r="U24" s="6">
        <f t="shared" si="19"/>
        <v>0</v>
      </c>
      <c r="V24" s="22">
        <f t="shared" si="8"/>
        <v>27.03148346618903</v>
      </c>
      <c r="W24" s="7">
        <f t="shared" si="9"/>
        <v>28.044927506352717</v>
      </c>
      <c r="X24" s="7">
        <f t="shared" si="10"/>
        <v>27.03148346618903</v>
      </c>
    </row>
    <row r="25" spans="2:24" x14ac:dyDescent="0.25">
      <c r="B25" s="3">
        <f t="shared" si="11"/>
        <v>2032</v>
      </c>
      <c r="C25" s="4">
        <f t="shared" si="11"/>
        <v>51</v>
      </c>
      <c r="D25" s="3">
        <f t="shared" si="0"/>
        <v>27.6</v>
      </c>
      <c r="E25" s="6">
        <f t="shared" si="12"/>
        <v>0.2</v>
      </c>
      <c r="F25" s="24">
        <f t="shared" si="13"/>
        <v>22.080000000000002</v>
      </c>
      <c r="G25" s="15">
        <f t="shared" si="1"/>
        <v>1E-3</v>
      </c>
      <c r="H25" s="8">
        <f t="shared" si="1"/>
        <v>0</v>
      </c>
      <c r="I25" s="3">
        <f t="shared" si="2"/>
        <v>15</v>
      </c>
      <c r="J25" s="6">
        <f t="shared" si="14"/>
        <v>0.2</v>
      </c>
      <c r="K25" s="19">
        <f t="shared" si="15"/>
        <v>22.346822781284459</v>
      </c>
      <c r="L25" s="7">
        <f t="shared" si="3"/>
        <v>22.413528476605574</v>
      </c>
      <c r="M25" s="7">
        <f t="shared" si="4"/>
        <v>22.413528476605574</v>
      </c>
      <c r="O25" s="3">
        <f t="shared" si="5"/>
        <v>27.6</v>
      </c>
      <c r="P25" s="6">
        <f t="shared" si="16"/>
        <v>0</v>
      </c>
      <c r="Q25" s="24">
        <f t="shared" si="17"/>
        <v>27.6</v>
      </c>
      <c r="R25" s="15">
        <f t="shared" ref="R25:S25" si="32">+R24</f>
        <v>1E-3</v>
      </c>
      <c r="S25" s="8">
        <f t="shared" si="32"/>
        <v>2.3E-3</v>
      </c>
      <c r="T25" s="3">
        <f t="shared" si="7"/>
        <v>15</v>
      </c>
      <c r="U25" s="6">
        <f t="shared" si="19"/>
        <v>0</v>
      </c>
      <c r="V25" s="22">
        <f t="shared" si="8"/>
        <v>27.066670137367613</v>
      </c>
      <c r="W25" s="7">
        <f t="shared" si="9"/>
        <v>28.016910595756965</v>
      </c>
      <c r="X25" s="7">
        <f t="shared" si="10"/>
        <v>27.066670137367613</v>
      </c>
    </row>
    <row r="26" spans="2:24" x14ac:dyDescent="0.25">
      <c r="B26" s="3">
        <f t="shared" si="11"/>
        <v>2033</v>
      </c>
      <c r="C26" s="4">
        <f t="shared" si="11"/>
        <v>52</v>
      </c>
      <c r="D26" s="3">
        <f t="shared" si="0"/>
        <v>27.6</v>
      </c>
      <c r="E26" s="6">
        <f t="shared" si="12"/>
        <v>0.2</v>
      </c>
      <c r="F26" s="24">
        <f t="shared" si="13"/>
        <v>22.080000000000002</v>
      </c>
      <c r="G26" s="15">
        <f t="shared" si="1"/>
        <v>1E-3</v>
      </c>
      <c r="H26" s="8">
        <f t="shared" si="1"/>
        <v>0</v>
      </c>
      <c r="I26" s="3">
        <f t="shared" si="2"/>
        <v>14</v>
      </c>
      <c r="J26" s="6">
        <f t="shared" si="14"/>
        <v>0.2</v>
      </c>
      <c r="K26" s="19">
        <f t="shared" si="15"/>
        <v>22.32890987141305</v>
      </c>
      <c r="L26" s="7">
        <f t="shared" si="3"/>
        <v>22.391137339266308</v>
      </c>
      <c r="M26" s="7">
        <f t="shared" si="4"/>
        <v>22.391137339266308</v>
      </c>
      <c r="O26" s="3">
        <f t="shared" si="5"/>
        <v>27.6</v>
      </c>
      <c r="P26" s="6">
        <f t="shared" si="16"/>
        <v>0</v>
      </c>
      <c r="Q26" s="24">
        <f t="shared" si="17"/>
        <v>27.6</v>
      </c>
      <c r="R26" s="15">
        <f t="shared" ref="R26:S26" si="33">+R25</f>
        <v>1E-3</v>
      </c>
      <c r="S26" s="8">
        <f t="shared" si="33"/>
        <v>2.3E-3</v>
      </c>
      <c r="T26" s="3">
        <f t="shared" si="7"/>
        <v>14</v>
      </c>
      <c r="U26" s="6">
        <f t="shared" si="19"/>
        <v>0</v>
      </c>
      <c r="V26" s="22">
        <f t="shared" si="8"/>
        <v>27.101902610761609</v>
      </c>
      <c r="W26" s="7">
        <f t="shared" si="9"/>
        <v>27.988921674082885</v>
      </c>
      <c r="X26" s="7">
        <f t="shared" si="10"/>
        <v>27.101902610761609</v>
      </c>
    </row>
    <row r="27" spans="2:24" x14ac:dyDescent="0.25">
      <c r="B27" s="3">
        <f t="shared" si="11"/>
        <v>2034</v>
      </c>
      <c r="C27" s="4">
        <f t="shared" si="11"/>
        <v>53</v>
      </c>
      <c r="D27" s="3">
        <f t="shared" si="0"/>
        <v>27.6</v>
      </c>
      <c r="E27" s="6">
        <f t="shared" si="12"/>
        <v>0.2</v>
      </c>
      <c r="F27" s="24">
        <f t="shared" si="13"/>
        <v>22.080000000000002</v>
      </c>
      <c r="G27" s="15">
        <f t="shared" ref="G27:H42" si="34">+G26</f>
        <v>1E-3</v>
      </c>
      <c r="H27" s="8">
        <f t="shared" si="34"/>
        <v>0</v>
      </c>
      <c r="I27" s="3">
        <f t="shared" si="2"/>
        <v>13</v>
      </c>
      <c r="J27" s="6">
        <f t="shared" si="14"/>
        <v>0.2</v>
      </c>
      <c r="K27" s="19">
        <f t="shared" si="15"/>
        <v>22.311014856556497</v>
      </c>
      <c r="L27" s="7">
        <f t="shared" si="3"/>
        <v>22.368768570695622</v>
      </c>
      <c r="M27" s="7">
        <f t="shared" si="4"/>
        <v>22.368768570695622</v>
      </c>
      <c r="O27" s="3">
        <f t="shared" si="5"/>
        <v>27.6</v>
      </c>
      <c r="P27" s="6">
        <f t="shared" si="16"/>
        <v>0</v>
      </c>
      <c r="Q27" s="24">
        <f t="shared" si="17"/>
        <v>27.6</v>
      </c>
      <c r="R27" s="15">
        <f t="shared" ref="R27:S27" si="35">+R26</f>
        <v>1E-3</v>
      </c>
      <c r="S27" s="8">
        <f t="shared" si="35"/>
        <v>2.3E-3</v>
      </c>
      <c r="T27" s="3">
        <f t="shared" si="7"/>
        <v>13</v>
      </c>
      <c r="U27" s="6">
        <f t="shared" si="19"/>
        <v>0</v>
      </c>
      <c r="V27" s="22">
        <f t="shared" si="8"/>
        <v>27.137180945991396</v>
      </c>
      <c r="W27" s="7">
        <f t="shared" si="9"/>
        <v>27.960960713369523</v>
      </c>
      <c r="X27" s="7">
        <f t="shared" si="10"/>
        <v>27.137180945991396</v>
      </c>
    </row>
    <row r="28" spans="2:24" x14ac:dyDescent="0.25">
      <c r="B28" s="3">
        <f t="shared" ref="B28:C43" si="36">+B27+1</f>
        <v>2035</v>
      </c>
      <c r="C28" s="4">
        <f t="shared" si="36"/>
        <v>54</v>
      </c>
      <c r="D28" s="3">
        <f t="shared" si="0"/>
        <v>27.6</v>
      </c>
      <c r="E28" s="6">
        <f t="shared" si="12"/>
        <v>0.2</v>
      </c>
      <c r="F28" s="24">
        <f t="shared" si="13"/>
        <v>22.080000000000002</v>
      </c>
      <c r="G28" s="15">
        <f t="shared" si="34"/>
        <v>1E-3</v>
      </c>
      <c r="H28" s="8">
        <f t="shared" si="34"/>
        <v>0</v>
      </c>
      <c r="I28" s="3">
        <f t="shared" si="2"/>
        <v>12</v>
      </c>
      <c r="J28" s="6">
        <f t="shared" si="14"/>
        <v>0.2</v>
      </c>
      <c r="K28" s="19">
        <f t="shared" si="15"/>
        <v>22.293137718837659</v>
      </c>
      <c r="L28" s="7">
        <f t="shared" si="3"/>
        <v>22.346422148547074</v>
      </c>
      <c r="M28" s="7">
        <f t="shared" si="4"/>
        <v>22.346422148547074</v>
      </c>
      <c r="O28" s="3">
        <f t="shared" si="5"/>
        <v>27.6</v>
      </c>
      <c r="P28" s="6">
        <f t="shared" si="16"/>
        <v>0</v>
      </c>
      <c r="Q28" s="24">
        <f t="shared" si="17"/>
        <v>27.6</v>
      </c>
      <c r="R28" s="15">
        <f t="shared" ref="R28:S28" si="37">+R27</f>
        <v>1E-3</v>
      </c>
      <c r="S28" s="8">
        <f t="shared" si="37"/>
        <v>2.3E-3</v>
      </c>
      <c r="T28" s="3">
        <f t="shared" si="7"/>
        <v>12</v>
      </c>
      <c r="U28" s="6">
        <f t="shared" si="19"/>
        <v>0</v>
      </c>
      <c r="V28" s="22">
        <f t="shared" si="8"/>
        <v>27.17250520275498</v>
      </c>
      <c r="W28" s="7">
        <f t="shared" si="9"/>
        <v>27.933027685683843</v>
      </c>
      <c r="X28" s="7">
        <f t="shared" si="10"/>
        <v>27.17250520275498</v>
      </c>
    </row>
    <row r="29" spans="2:24" x14ac:dyDescent="0.25">
      <c r="B29" s="3">
        <f t="shared" si="36"/>
        <v>2036</v>
      </c>
      <c r="C29" s="4">
        <f t="shared" si="36"/>
        <v>55</v>
      </c>
      <c r="D29" s="3">
        <f t="shared" si="0"/>
        <v>27.6</v>
      </c>
      <c r="E29" s="6">
        <f t="shared" si="12"/>
        <v>0.2</v>
      </c>
      <c r="F29" s="24">
        <f t="shared" si="13"/>
        <v>22.080000000000002</v>
      </c>
      <c r="G29" s="15">
        <f t="shared" si="34"/>
        <v>1E-3</v>
      </c>
      <c r="H29" s="8">
        <f t="shared" si="34"/>
        <v>0</v>
      </c>
      <c r="I29" s="3">
        <f t="shared" si="2"/>
        <v>11</v>
      </c>
      <c r="J29" s="6">
        <f t="shared" si="14"/>
        <v>0.2</v>
      </c>
      <c r="K29" s="19">
        <f t="shared" si="15"/>
        <v>22.275278440397262</v>
      </c>
      <c r="L29" s="7">
        <f t="shared" si="3"/>
        <v>22.32409805049658</v>
      </c>
      <c r="M29" s="7">
        <f t="shared" si="4"/>
        <v>22.32409805049658</v>
      </c>
      <c r="O29" s="3">
        <f t="shared" si="5"/>
        <v>27.6</v>
      </c>
      <c r="P29" s="6">
        <f t="shared" si="16"/>
        <v>0</v>
      </c>
      <c r="Q29" s="24">
        <f t="shared" si="17"/>
        <v>27.6</v>
      </c>
      <c r="R29" s="15">
        <f t="shared" ref="R29:S29" si="38">+R28</f>
        <v>1E-3</v>
      </c>
      <c r="S29" s="8">
        <f t="shared" si="38"/>
        <v>2.3E-3</v>
      </c>
      <c r="T29" s="3">
        <f t="shared" si="7"/>
        <v>11</v>
      </c>
      <c r="U29" s="6">
        <f t="shared" si="19"/>
        <v>0</v>
      </c>
      <c r="V29" s="22">
        <f t="shared" si="8"/>
        <v>27.207875440828055</v>
      </c>
      <c r="W29" s="7">
        <f t="shared" si="9"/>
        <v>27.905122563120724</v>
      </c>
      <c r="X29" s="7">
        <f t="shared" si="10"/>
        <v>27.207875440828055</v>
      </c>
    </row>
    <row r="30" spans="2:24" x14ac:dyDescent="0.25">
      <c r="B30" s="3">
        <f t="shared" si="36"/>
        <v>2037</v>
      </c>
      <c r="C30" s="4">
        <f t="shared" si="36"/>
        <v>56</v>
      </c>
      <c r="D30" s="3">
        <f t="shared" si="0"/>
        <v>27.6</v>
      </c>
      <c r="E30" s="6">
        <f t="shared" si="12"/>
        <v>0.2</v>
      </c>
      <c r="F30" s="24">
        <f t="shared" si="13"/>
        <v>22.080000000000002</v>
      </c>
      <c r="G30" s="15">
        <f t="shared" si="34"/>
        <v>1E-3</v>
      </c>
      <c r="H30" s="8">
        <f t="shared" si="34"/>
        <v>0</v>
      </c>
      <c r="I30" s="3">
        <f t="shared" si="2"/>
        <v>10</v>
      </c>
      <c r="J30" s="6">
        <f t="shared" si="14"/>
        <v>0.2</v>
      </c>
      <c r="K30" s="19">
        <f t="shared" si="15"/>
        <v>22.257437003393871</v>
      </c>
      <c r="L30" s="7">
        <f t="shared" si="3"/>
        <v>22.301796254242344</v>
      </c>
      <c r="M30" s="7">
        <f t="shared" si="4"/>
        <v>22.301796254242344</v>
      </c>
      <c r="O30" s="3">
        <f t="shared" si="5"/>
        <v>27.6</v>
      </c>
      <c r="P30" s="6">
        <f t="shared" si="16"/>
        <v>0</v>
      </c>
      <c r="Q30" s="24">
        <f t="shared" si="17"/>
        <v>27.6</v>
      </c>
      <c r="R30" s="15">
        <f t="shared" ref="R30:S30" si="39">+R29</f>
        <v>1E-3</v>
      </c>
      <c r="S30" s="8">
        <f t="shared" si="39"/>
        <v>2.3E-3</v>
      </c>
      <c r="T30" s="3">
        <f t="shared" si="7"/>
        <v>10</v>
      </c>
      <c r="U30" s="6">
        <f t="shared" si="19"/>
        <v>0</v>
      </c>
      <c r="V30" s="22">
        <f t="shared" si="8"/>
        <v>27.243291720064143</v>
      </c>
      <c r="W30" s="7">
        <f t="shared" si="9"/>
        <v>27.877245317802927</v>
      </c>
      <c r="X30" s="7">
        <f t="shared" si="10"/>
        <v>27.243291720064143</v>
      </c>
    </row>
    <row r="31" spans="2:24" x14ac:dyDescent="0.25">
      <c r="B31" s="3">
        <f t="shared" si="36"/>
        <v>2038</v>
      </c>
      <c r="C31" s="4">
        <f t="shared" si="36"/>
        <v>57</v>
      </c>
      <c r="D31" s="3">
        <f t="shared" si="0"/>
        <v>27.6</v>
      </c>
      <c r="E31" s="6">
        <f t="shared" si="12"/>
        <v>0.2</v>
      </c>
      <c r="F31" s="24">
        <f t="shared" si="13"/>
        <v>22.080000000000002</v>
      </c>
      <c r="G31" s="15">
        <f t="shared" si="34"/>
        <v>1E-3</v>
      </c>
      <c r="H31" s="8">
        <f t="shared" si="34"/>
        <v>0</v>
      </c>
      <c r="I31" s="3">
        <f t="shared" si="2"/>
        <v>9</v>
      </c>
      <c r="J31" s="6">
        <f t="shared" si="14"/>
        <v>0.2</v>
      </c>
      <c r="K31" s="19">
        <f t="shared" si="15"/>
        <v>22.239613390003875</v>
      </c>
      <c r="L31" s="7">
        <f t="shared" si="3"/>
        <v>22.279516737504842</v>
      </c>
      <c r="M31" s="7">
        <f t="shared" si="4"/>
        <v>22.279516737504842</v>
      </c>
      <c r="O31" s="3">
        <f t="shared" si="5"/>
        <v>27.6</v>
      </c>
      <c r="P31" s="6">
        <f t="shared" si="16"/>
        <v>0</v>
      </c>
      <c r="Q31" s="24">
        <f t="shared" si="17"/>
        <v>27.6</v>
      </c>
      <c r="R31" s="15">
        <f t="shared" ref="R31:S31" si="40">+R30</f>
        <v>1E-3</v>
      </c>
      <c r="S31" s="8">
        <f t="shared" si="40"/>
        <v>2.3E-3</v>
      </c>
      <c r="T31" s="3">
        <f t="shared" si="7"/>
        <v>9</v>
      </c>
      <c r="U31" s="6">
        <f t="shared" si="19"/>
        <v>0</v>
      </c>
      <c r="V31" s="22">
        <f t="shared" si="8"/>
        <v>27.278754100394657</v>
      </c>
      <c r="W31" s="7">
        <f t="shared" si="9"/>
        <v>27.849395921881051</v>
      </c>
      <c r="X31" s="7">
        <f t="shared" si="10"/>
        <v>27.278754100394657</v>
      </c>
    </row>
    <row r="32" spans="2:24" x14ac:dyDescent="0.25">
      <c r="B32" s="3">
        <f t="shared" si="36"/>
        <v>2039</v>
      </c>
      <c r="C32" s="4">
        <f t="shared" si="36"/>
        <v>58</v>
      </c>
      <c r="D32" s="3">
        <f t="shared" si="0"/>
        <v>27.6</v>
      </c>
      <c r="E32" s="6">
        <f t="shared" si="12"/>
        <v>0.2</v>
      </c>
      <c r="F32" s="24">
        <f t="shared" si="13"/>
        <v>22.080000000000002</v>
      </c>
      <c r="G32" s="15">
        <f t="shared" si="34"/>
        <v>1E-3</v>
      </c>
      <c r="H32" s="8">
        <f t="shared" si="34"/>
        <v>0</v>
      </c>
      <c r="I32" s="3">
        <f t="shared" si="2"/>
        <v>8</v>
      </c>
      <c r="J32" s="6">
        <f t="shared" si="14"/>
        <v>0.2</v>
      </c>
      <c r="K32" s="19">
        <f t="shared" si="15"/>
        <v>22.221807582421452</v>
      </c>
      <c r="L32" s="7">
        <f t="shared" si="3"/>
        <v>22.257259478026814</v>
      </c>
      <c r="M32" s="7">
        <f t="shared" si="4"/>
        <v>22.257259478026814</v>
      </c>
      <c r="O32" s="3">
        <f t="shared" si="5"/>
        <v>27.6</v>
      </c>
      <c r="P32" s="6">
        <f t="shared" si="16"/>
        <v>0</v>
      </c>
      <c r="Q32" s="24">
        <f t="shared" si="17"/>
        <v>27.6</v>
      </c>
      <c r="R32" s="15">
        <f t="shared" ref="R32:S32" si="41">+R31</f>
        <v>1E-3</v>
      </c>
      <c r="S32" s="8">
        <f t="shared" si="41"/>
        <v>2.3E-3</v>
      </c>
      <c r="T32" s="3">
        <f t="shared" si="7"/>
        <v>8</v>
      </c>
      <c r="U32" s="6">
        <f t="shared" si="19"/>
        <v>0</v>
      </c>
      <c r="V32" s="22">
        <f t="shared" si="8"/>
        <v>27.314262641829036</v>
      </c>
      <c r="W32" s="7">
        <f t="shared" si="9"/>
        <v>27.82157434753352</v>
      </c>
      <c r="X32" s="7">
        <f t="shared" si="10"/>
        <v>27.314262641829036</v>
      </c>
    </row>
    <row r="33" spans="2:24" x14ac:dyDescent="0.25">
      <c r="B33" s="3">
        <f t="shared" si="36"/>
        <v>2040</v>
      </c>
      <c r="C33" s="4">
        <f t="shared" si="36"/>
        <v>59</v>
      </c>
      <c r="D33" s="3">
        <f t="shared" si="0"/>
        <v>27.6</v>
      </c>
      <c r="E33" s="6">
        <f t="shared" si="12"/>
        <v>0.2</v>
      </c>
      <c r="F33" s="24">
        <f t="shared" si="13"/>
        <v>22.080000000000002</v>
      </c>
      <c r="G33" s="15">
        <f t="shared" si="34"/>
        <v>1E-3</v>
      </c>
      <c r="H33" s="8">
        <f t="shared" si="34"/>
        <v>0</v>
      </c>
      <c r="I33" s="3">
        <f t="shared" si="2"/>
        <v>7</v>
      </c>
      <c r="J33" s="6">
        <f t="shared" si="14"/>
        <v>0.2</v>
      </c>
      <c r="K33" s="19">
        <f t="shared" si="15"/>
        <v>22.204019562858594</v>
      </c>
      <c r="L33" s="7">
        <f t="shared" si="3"/>
        <v>22.235024453573242</v>
      </c>
      <c r="M33" s="7">
        <f t="shared" si="4"/>
        <v>22.235024453573242</v>
      </c>
      <c r="O33" s="3">
        <f t="shared" si="5"/>
        <v>27.6</v>
      </c>
      <c r="P33" s="6">
        <f t="shared" si="16"/>
        <v>0</v>
      </c>
      <c r="Q33" s="24">
        <f t="shared" si="17"/>
        <v>27.6</v>
      </c>
      <c r="R33" s="15">
        <f t="shared" ref="R33:S33" si="42">+R32</f>
        <v>1E-3</v>
      </c>
      <c r="S33" s="8">
        <f t="shared" si="42"/>
        <v>2.3E-3</v>
      </c>
      <c r="T33" s="3">
        <f t="shared" si="7"/>
        <v>7</v>
      </c>
      <c r="U33" s="6">
        <f t="shared" si="19"/>
        <v>0</v>
      </c>
      <c r="V33" s="22">
        <f t="shared" si="8"/>
        <v>27.349817404454829</v>
      </c>
      <c r="W33" s="7">
        <f t="shared" si="9"/>
        <v>27.79378056696655</v>
      </c>
      <c r="X33" s="7">
        <f t="shared" si="10"/>
        <v>27.349817404454829</v>
      </c>
    </row>
    <row r="34" spans="2:24" x14ac:dyDescent="0.25">
      <c r="B34" s="3">
        <f t="shared" si="36"/>
        <v>2041</v>
      </c>
      <c r="C34" s="4">
        <f t="shared" si="36"/>
        <v>60</v>
      </c>
      <c r="D34" s="3">
        <f t="shared" si="0"/>
        <v>27.6</v>
      </c>
      <c r="E34" s="6">
        <f t="shared" si="12"/>
        <v>0.2</v>
      </c>
      <c r="F34" s="24">
        <f t="shared" si="13"/>
        <v>22.080000000000002</v>
      </c>
      <c r="G34" s="15">
        <f t="shared" si="34"/>
        <v>1E-3</v>
      </c>
      <c r="H34" s="8">
        <f t="shared" si="34"/>
        <v>0</v>
      </c>
      <c r="I34" s="3">
        <f t="shared" si="2"/>
        <v>6</v>
      </c>
      <c r="J34" s="6">
        <f t="shared" si="14"/>
        <v>0.2</v>
      </c>
      <c r="K34" s="19">
        <f t="shared" si="15"/>
        <v>22.186249313545051</v>
      </c>
      <c r="L34" s="7">
        <f t="shared" si="3"/>
        <v>22.212811641931314</v>
      </c>
      <c r="M34" s="7">
        <f t="shared" si="4"/>
        <v>22.212811641931314</v>
      </c>
      <c r="O34" s="3">
        <f t="shared" si="5"/>
        <v>27.6</v>
      </c>
      <c r="P34" s="6">
        <f t="shared" si="16"/>
        <v>0</v>
      </c>
      <c r="Q34" s="24">
        <f t="shared" si="17"/>
        <v>27.6</v>
      </c>
      <c r="R34" s="15">
        <f t="shared" ref="R34:S34" si="43">+R33</f>
        <v>1E-3</v>
      </c>
      <c r="S34" s="8">
        <f t="shared" si="43"/>
        <v>2.3E-3</v>
      </c>
      <c r="T34" s="3">
        <f t="shared" si="7"/>
        <v>6</v>
      </c>
      <c r="U34" s="6">
        <f t="shared" si="19"/>
        <v>0</v>
      </c>
      <c r="V34" s="22">
        <f t="shared" si="8"/>
        <v>27.385418448437804</v>
      </c>
      <c r="W34" s="7">
        <f t="shared" si="9"/>
        <v>27.766014552414141</v>
      </c>
      <c r="X34" s="7">
        <f t="shared" si="10"/>
        <v>27.385418448437804</v>
      </c>
    </row>
    <row r="35" spans="2:24" x14ac:dyDescent="0.25">
      <c r="B35" s="3">
        <f t="shared" si="36"/>
        <v>2042</v>
      </c>
      <c r="C35" s="4">
        <f t="shared" si="36"/>
        <v>61</v>
      </c>
      <c r="D35" s="3">
        <f t="shared" si="0"/>
        <v>27.6</v>
      </c>
      <c r="E35" s="6">
        <f t="shared" si="12"/>
        <v>0.2</v>
      </c>
      <c r="F35" s="24">
        <f t="shared" si="13"/>
        <v>22.080000000000002</v>
      </c>
      <c r="G35" s="15">
        <f t="shared" si="34"/>
        <v>1E-3</v>
      </c>
      <c r="H35" s="8">
        <f t="shared" si="34"/>
        <v>0</v>
      </c>
      <c r="I35" s="3">
        <f t="shared" si="2"/>
        <v>5</v>
      </c>
      <c r="J35" s="6">
        <f t="shared" si="14"/>
        <v>0.2</v>
      </c>
      <c r="K35" s="19">
        <f t="shared" si="15"/>
        <v>22.168496816728329</v>
      </c>
      <c r="L35" s="7">
        <f t="shared" si="3"/>
        <v>22.19062102091041</v>
      </c>
      <c r="M35" s="7">
        <f t="shared" si="4"/>
        <v>22.19062102091041</v>
      </c>
      <c r="O35" s="3">
        <f t="shared" si="5"/>
        <v>27.6</v>
      </c>
      <c r="P35" s="6">
        <f t="shared" si="16"/>
        <v>0</v>
      </c>
      <c r="Q35" s="24">
        <f t="shared" si="17"/>
        <v>27.6</v>
      </c>
      <c r="R35" s="15">
        <f t="shared" ref="R35:S35" si="44">+R34</f>
        <v>1E-3</v>
      </c>
      <c r="S35" s="8">
        <f t="shared" si="44"/>
        <v>2.3E-3</v>
      </c>
      <c r="T35" s="3">
        <f t="shared" si="7"/>
        <v>5</v>
      </c>
      <c r="U35" s="6">
        <f t="shared" si="19"/>
        <v>0</v>
      </c>
      <c r="V35" s="22">
        <f t="shared" si="8"/>
        <v>27.421065834022031</v>
      </c>
      <c r="W35" s="7">
        <f t="shared" si="9"/>
        <v>27.738276276138009</v>
      </c>
      <c r="X35" s="7">
        <f t="shared" si="10"/>
        <v>27.421065834022031</v>
      </c>
    </row>
    <row r="36" spans="2:24" x14ac:dyDescent="0.25">
      <c r="B36" s="3">
        <f t="shared" si="36"/>
        <v>2043</v>
      </c>
      <c r="C36" s="4">
        <f t="shared" si="36"/>
        <v>62</v>
      </c>
      <c r="D36" s="3">
        <f t="shared" si="0"/>
        <v>27.6</v>
      </c>
      <c r="E36" s="6">
        <f t="shared" si="12"/>
        <v>0.2</v>
      </c>
      <c r="F36" s="24">
        <f t="shared" si="13"/>
        <v>22.080000000000002</v>
      </c>
      <c r="G36" s="15">
        <f t="shared" si="34"/>
        <v>1E-3</v>
      </c>
      <c r="H36" s="8">
        <f t="shared" si="34"/>
        <v>0</v>
      </c>
      <c r="I36" s="3">
        <f t="shared" si="2"/>
        <v>4</v>
      </c>
      <c r="J36" s="6">
        <f t="shared" si="14"/>
        <v>0.2</v>
      </c>
      <c r="K36" s="19">
        <f t="shared" si="15"/>
        <v>22.150762054673656</v>
      </c>
      <c r="L36" s="7">
        <f t="shared" si="3"/>
        <v>22.168452568342069</v>
      </c>
      <c r="M36" s="7">
        <f t="shared" si="4"/>
        <v>22.168452568342069</v>
      </c>
      <c r="O36" s="3">
        <f t="shared" si="5"/>
        <v>27.6</v>
      </c>
      <c r="P36" s="6">
        <f t="shared" si="16"/>
        <v>0</v>
      </c>
      <c r="Q36" s="24">
        <f t="shared" si="17"/>
        <v>27.6</v>
      </c>
      <c r="R36" s="15">
        <f t="shared" ref="R36:S36" si="45">+R35</f>
        <v>1E-3</v>
      </c>
      <c r="S36" s="8">
        <f t="shared" si="45"/>
        <v>2.3E-3</v>
      </c>
      <c r="T36" s="3">
        <f t="shared" si="7"/>
        <v>4</v>
      </c>
      <c r="U36" s="6">
        <f t="shared" si="19"/>
        <v>0</v>
      </c>
      <c r="V36" s="22">
        <f t="shared" si="8"/>
        <v>27.456759621530022</v>
      </c>
      <c r="W36" s="7">
        <f t="shared" si="9"/>
        <v>27.710565710427588</v>
      </c>
      <c r="X36" s="7">
        <f t="shared" si="10"/>
        <v>27.456759621530022</v>
      </c>
    </row>
    <row r="37" spans="2:24" x14ac:dyDescent="0.25">
      <c r="B37" s="3">
        <f t="shared" si="36"/>
        <v>2044</v>
      </c>
      <c r="C37" s="4">
        <f t="shared" si="36"/>
        <v>63</v>
      </c>
      <c r="D37" s="3">
        <f t="shared" si="0"/>
        <v>27.6</v>
      </c>
      <c r="E37" s="6">
        <f t="shared" si="12"/>
        <v>0.2</v>
      </c>
      <c r="F37" s="24">
        <f t="shared" si="13"/>
        <v>22.080000000000002</v>
      </c>
      <c r="G37" s="15">
        <f t="shared" si="34"/>
        <v>1E-3</v>
      </c>
      <c r="H37" s="8">
        <f t="shared" si="34"/>
        <v>0</v>
      </c>
      <c r="I37" s="3">
        <f t="shared" si="2"/>
        <v>3</v>
      </c>
      <c r="J37" s="6">
        <f t="shared" si="14"/>
        <v>0.2</v>
      </c>
      <c r="K37" s="19">
        <f t="shared" si="15"/>
        <v>22.133045009663995</v>
      </c>
      <c r="L37" s="7">
        <f t="shared" si="3"/>
        <v>22.146306262079992</v>
      </c>
      <c r="M37" s="7">
        <f t="shared" si="4"/>
        <v>22.146306262079992</v>
      </c>
      <c r="O37" s="3">
        <f t="shared" si="5"/>
        <v>27.6</v>
      </c>
      <c r="P37" s="6">
        <f t="shared" si="16"/>
        <v>0</v>
      </c>
      <c r="Q37" s="24">
        <f t="shared" si="17"/>
        <v>27.6</v>
      </c>
      <c r="R37" s="15">
        <f t="shared" ref="R37:S37" si="46">+R36</f>
        <v>1E-3</v>
      </c>
      <c r="S37" s="8">
        <f t="shared" si="46"/>
        <v>2.3E-3</v>
      </c>
      <c r="T37" s="3">
        <f t="shared" si="7"/>
        <v>3</v>
      </c>
      <c r="U37" s="6">
        <f t="shared" si="19"/>
        <v>0</v>
      </c>
      <c r="V37" s="22">
        <f t="shared" si="8"/>
        <v>27.492499871362796</v>
      </c>
      <c r="W37" s="7">
        <f t="shared" si="9"/>
        <v>27.682882827599986</v>
      </c>
      <c r="X37" s="7">
        <f t="shared" si="10"/>
        <v>27.492499871362796</v>
      </c>
    </row>
    <row r="38" spans="2:24" x14ac:dyDescent="0.25">
      <c r="B38" s="3">
        <f t="shared" si="36"/>
        <v>2045</v>
      </c>
      <c r="C38" s="4">
        <f t="shared" si="36"/>
        <v>64</v>
      </c>
      <c r="D38" s="3">
        <f t="shared" si="0"/>
        <v>27.6</v>
      </c>
      <c r="E38" s="6">
        <f t="shared" si="12"/>
        <v>0.2</v>
      </c>
      <c r="F38" s="24">
        <f t="shared" si="13"/>
        <v>22.080000000000002</v>
      </c>
      <c r="G38" s="15">
        <f t="shared" si="34"/>
        <v>1E-3</v>
      </c>
      <c r="H38" s="8">
        <f t="shared" si="34"/>
        <v>0</v>
      </c>
      <c r="I38" s="3">
        <f t="shared" si="2"/>
        <v>2</v>
      </c>
      <c r="J38" s="6">
        <f t="shared" si="14"/>
        <v>0.2</v>
      </c>
      <c r="K38" s="19">
        <f t="shared" si="15"/>
        <v>22.115345663999999</v>
      </c>
      <c r="L38" s="7">
        <f t="shared" si="3"/>
        <v>22.124182079999994</v>
      </c>
      <c r="M38" s="7">
        <f t="shared" si="4"/>
        <v>22.124182079999994</v>
      </c>
      <c r="O38" s="3">
        <f t="shared" si="5"/>
        <v>27.6</v>
      </c>
      <c r="P38" s="6">
        <f t="shared" si="16"/>
        <v>0</v>
      </c>
      <c r="Q38" s="24">
        <f t="shared" si="17"/>
        <v>27.6</v>
      </c>
      <c r="R38" s="15">
        <f t="shared" ref="R38:S38" si="47">+R37</f>
        <v>1E-3</v>
      </c>
      <c r="S38" s="8">
        <f t="shared" si="47"/>
        <v>2.3E-3</v>
      </c>
      <c r="T38" s="3">
        <f t="shared" si="7"/>
        <v>2</v>
      </c>
      <c r="U38" s="6">
        <f t="shared" si="19"/>
        <v>0</v>
      </c>
      <c r="V38" s="22">
        <f t="shared" si="8"/>
        <v>27.528286643999998</v>
      </c>
      <c r="W38" s="7">
        <f t="shared" si="9"/>
        <v>27.655227599999993</v>
      </c>
      <c r="X38" s="7">
        <f t="shared" si="10"/>
        <v>27.528286643999998</v>
      </c>
    </row>
    <row r="39" spans="2:24" x14ac:dyDescent="0.25">
      <c r="B39" s="3">
        <f t="shared" si="36"/>
        <v>2046</v>
      </c>
      <c r="C39" s="4">
        <f t="shared" si="36"/>
        <v>65</v>
      </c>
      <c r="D39" s="3">
        <f t="shared" si="0"/>
        <v>27.6</v>
      </c>
      <c r="E39" s="6">
        <f t="shared" si="12"/>
        <v>0.2</v>
      </c>
      <c r="F39" s="24">
        <f t="shared" si="13"/>
        <v>22.080000000000002</v>
      </c>
      <c r="G39" s="15">
        <f t="shared" si="34"/>
        <v>1E-3</v>
      </c>
      <c r="H39" s="8">
        <f t="shared" si="34"/>
        <v>0</v>
      </c>
      <c r="I39" s="3">
        <f t="shared" si="2"/>
        <v>1</v>
      </c>
      <c r="J39" s="6">
        <f t="shared" si="14"/>
        <v>0.2</v>
      </c>
      <c r="K39" s="19">
        <f t="shared" si="15"/>
        <v>22.097663999999998</v>
      </c>
      <c r="L39" s="7">
        <f t="shared" si="3"/>
        <v>22.102080000000001</v>
      </c>
      <c r="M39" s="7">
        <f t="shared" si="4"/>
        <v>22.102080000000001</v>
      </c>
      <c r="O39" s="3">
        <f t="shared" si="5"/>
        <v>27.6</v>
      </c>
      <c r="P39" s="6">
        <f t="shared" si="16"/>
        <v>0</v>
      </c>
      <c r="Q39" s="24">
        <f t="shared" si="17"/>
        <v>27.6</v>
      </c>
      <c r="R39" s="15">
        <f t="shared" ref="R39:S39" si="48">+R38</f>
        <v>1E-3</v>
      </c>
      <c r="S39" s="8">
        <f t="shared" si="48"/>
        <v>2.3E-3</v>
      </c>
      <c r="T39" s="3">
        <f t="shared" si="7"/>
        <v>1</v>
      </c>
      <c r="U39" s="6">
        <f t="shared" si="19"/>
        <v>0</v>
      </c>
      <c r="V39" s="22">
        <f t="shared" si="8"/>
        <v>27.564119999999999</v>
      </c>
      <c r="W39" s="7">
        <f t="shared" si="9"/>
        <v>27.627599999999997</v>
      </c>
      <c r="X39" s="7">
        <f t="shared" si="10"/>
        <v>27.564119999999999</v>
      </c>
    </row>
    <row r="40" spans="2:24" x14ac:dyDescent="0.25">
      <c r="B40" s="3">
        <f t="shared" si="36"/>
        <v>2047</v>
      </c>
      <c r="C40" s="4">
        <f t="shared" si="36"/>
        <v>66</v>
      </c>
      <c r="D40" s="3">
        <f t="shared" si="0"/>
        <v>27.6</v>
      </c>
      <c r="E40" s="6">
        <f t="shared" si="12"/>
        <v>0.2</v>
      </c>
      <c r="F40" s="24">
        <f t="shared" si="13"/>
        <v>22.080000000000002</v>
      </c>
      <c r="G40" s="15">
        <f t="shared" si="34"/>
        <v>1E-3</v>
      </c>
      <c r="H40" s="8">
        <f t="shared" si="34"/>
        <v>0</v>
      </c>
      <c r="I40" s="3">
        <f t="shared" si="2"/>
        <v>0</v>
      </c>
      <c r="J40" s="6">
        <f t="shared" si="14"/>
        <v>0.2</v>
      </c>
      <c r="K40" s="19">
        <f t="shared" si="15"/>
        <v>22.080000000000002</v>
      </c>
      <c r="L40" s="7">
        <f t="shared" si="3"/>
        <v>22.080000000000002</v>
      </c>
      <c r="M40" s="7">
        <f t="shared" si="4"/>
        <v>22.080000000000002</v>
      </c>
      <c r="O40" s="3">
        <f t="shared" si="5"/>
        <v>27.6</v>
      </c>
      <c r="P40" s="6">
        <f t="shared" si="16"/>
        <v>0</v>
      </c>
      <c r="Q40" s="24">
        <f t="shared" si="17"/>
        <v>27.6</v>
      </c>
      <c r="R40" s="15">
        <f t="shared" ref="R40:S40" si="49">+R39</f>
        <v>1E-3</v>
      </c>
      <c r="S40" s="8">
        <f t="shared" si="49"/>
        <v>2.3E-3</v>
      </c>
      <c r="T40" s="3">
        <f t="shared" si="7"/>
        <v>0</v>
      </c>
      <c r="U40" s="6">
        <f t="shared" si="19"/>
        <v>0</v>
      </c>
      <c r="V40" s="22">
        <f t="shared" si="8"/>
        <v>27.6</v>
      </c>
      <c r="W40" s="7">
        <f t="shared" si="9"/>
        <v>27.6</v>
      </c>
      <c r="X40" s="7">
        <f t="shared" si="10"/>
        <v>27.6</v>
      </c>
    </row>
    <row r="41" spans="2:24" x14ac:dyDescent="0.25">
      <c r="B41" s="3">
        <f t="shared" si="36"/>
        <v>2048</v>
      </c>
      <c r="C41" s="4">
        <f t="shared" si="36"/>
        <v>67</v>
      </c>
      <c r="D41" s="3" t="str">
        <f t="shared" si="0"/>
        <v/>
      </c>
      <c r="E41" s="6">
        <f t="shared" si="12"/>
        <v>0.2</v>
      </c>
      <c r="F41" s="24" t="str">
        <f t="shared" si="13"/>
        <v/>
      </c>
      <c r="G41" s="15">
        <f t="shared" si="34"/>
        <v>1E-3</v>
      </c>
      <c r="H41" s="8">
        <f t="shared" si="34"/>
        <v>0</v>
      </c>
      <c r="I41" s="3" t="str">
        <f t="shared" si="2"/>
        <v/>
      </c>
      <c r="J41" s="6">
        <f t="shared" si="14"/>
        <v>0.2</v>
      </c>
      <c r="K41" s="19" t="str">
        <f t="shared" si="15"/>
        <v/>
      </c>
      <c r="L41" s="7" t="str">
        <f t="shared" si="3"/>
        <v/>
      </c>
      <c r="M41" s="7" t="str">
        <f t="shared" si="4"/>
        <v/>
      </c>
      <c r="O41" s="3" t="str">
        <f t="shared" si="5"/>
        <v/>
      </c>
      <c r="P41" s="6">
        <f t="shared" si="16"/>
        <v>0</v>
      </c>
      <c r="Q41" s="24" t="str">
        <f t="shared" si="17"/>
        <v/>
      </c>
      <c r="R41" s="15">
        <f t="shared" ref="R41:S41" si="50">+R40</f>
        <v>1E-3</v>
      </c>
      <c r="S41" s="8">
        <f t="shared" si="50"/>
        <v>2.3E-3</v>
      </c>
      <c r="T41" s="3" t="str">
        <f t="shared" si="7"/>
        <v/>
      </c>
      <c r="U41" s="6">
        <f t="shared" si="19"/>
        <v>0</v>
      </c>
      <c r="V41" s="22" t="str">
        <f t="shared" si="8"/>
        <v/>
      </c>
      <c r="W41" s="7" t="str">
        <f t="shared" si="9"/>
        <v/>
      </c>
      <c r="X41" s="7" t="str">
        <f t="shared" si="10"/>
        <v/>
      </c>
    </row>
    <row r="42" spans="2:24" x14ac:dyDescent="0.25">
      <c r="B42" s="3">
        <f t="shared" si="36"/>
        <v>2049</v>
      </c>
      <c r="C42" s="4">
        <f t="shared" si="36"/>
        <v>68</v>
      </c>
      <c r="D42" s="3" t="str">
        <f t="shared" si="0"/>
        <v/>
      </c>
      <c r="E42" s="6">
        <f t="shared" si="12"/>
        <v>0.2</v>
      </c>
      <c r="F42" s="24" t="str">
        <f t="shared" si="13"/>
        <v/>
      </c>
      <c r="G42" s="15">
        <f t="shared" si="34"/>
        <v>1E-3</v>
      </c>
      <c r="H42" s="8">
        <f t="shared" si="34"/>
        <v>0</v>
      </c>
      <c r="I42" s="3" t="str">
        <f t="shared" si="2"/>
        <v/>
      </c>
      <c r="J42" s="6">
        <f t="shared" si="14"/>
        <v>0.2</v>
      </c>
      <c r="K42" s="19" t="str">
        <f t="shared" si="15"/>
        <v/>
      </c>
      <c r="L42" s="7" t="str">
        <f t="shared" si="3"/>
        <v/>
      </c>
      <c r="M42" s="7" t="str">
        <f t="shared" si="4"/>
        <v/>
      </c>
      <c r="O42" s="3" t="str">
        <f t="shared" si="5"/>
        <v/>
      </c>
      <c r="P42" s="6">
        <f t="shared" si="16"/>
        <v>0</v>
      </c>
      <c r="Q42" s="24" t="str">
        <f t="shared" si="17"/>
        <v/>
      </c>
      <c r="R42" s="15">
        <f t="shared" ref="R42:S42" si="51">+R41</f>
        <v>1E-3</v>
      </c>
      <c r="S42" s="8">
        <f t="shared" si="51"/>
        <v>2.3E-3</v>
      </c>
      <c r="T42" s="3" t="str">
        <f t="shared" si="7"/>
        <v/>
      </c>
      <c r="U42" s="6">
        <f t="shared" si="19"/>
        <v>0</v>
      </c>
      <c r="V42" s="22" t="str">
        <f t="shared" si="8"/>
        <v/>
      </c>
      <c r="W42" s="7" t="str">
        <f t="shared" si="9"/>
        <v/>
      </c>
      <c r="X42" s="7" t="str">
        <f t="shared" si="10"/>
        <v/>
      </c>
    </row>
    <row r="43" spans="2:24" x14ac:dyDescent="0.25">
      <c r="B43" s="3">
        <f t="shared" si="36"/>
        <v>2050</v>
      </c>
      <c r="C43" s="4">
        <f t="shared" si="36"/>
        <v>69</v>
      </c>
      <c r="D43" s="3" t="str">
        <f t="shared" ref="D43:D59" si="52">+IF(C43&gt;$C$5,"",D42)</f>
        <v/>
      </c>
      <c r="E43" s="6">
        <f t="shared" si="12"/>
        <v>0.2</v>
      </c>
      <c r="F43" s="24" t="str">
        <f t="shared" si="13"/>
        <v/>
      </c>
      <c r="G43" s="15">
        <f t="shared" ref="G43:H58" si="53">+G42</f>
        <v>1E-3</v>
      </c>
      <c r="H43" s="8">
        <f t="shared" si="53"/>
        <v>0</v>
      </c>
      <c r="I43" s="3" t="str">
        <f t="shared" ref="I43:I59" si="54">+IF(F43="","",$C$5-C43)</f>
        <v/>
      </c>
      <c r="J43" s="6">
        <f t="shared" si="14"/>
        <v>0.2</v>
      </c>
      <c r="K43" s="19" t="str">
        <f t="shared" si="15"/>
        <v/>
      </c>
      <c r="L43" s="7" t="str">
        <f t="shared" si="3"/>
        <v/>
      </c>
      <c r="M43" s="7" t="str">
        <f t="shared" si="4"/>
        <v/>
      </c>
      <c r="O43" s="3" t="str">
        <f t="shared" ref="O43:O59" si="55">+IF(C43&gt;$C$5,"",O42)</f>
        <v/>
      </c>
      <c r="P43" s="6">
        <f t="shared" si="16"/>
        <v>0</v>
      </c>
      <c r="Q43" s="24" t="str">
        <f t="shared" si="17"/>
        <v/>
      </c>
      <c r="R43" s="15">
        <f t="shared" ref="R43:S43" si="56">+R42</f>
        <v>1E-3</v>
      </c>
      <c r="S43" s="8">
        <f t="shared" si="56"/>
        <v>2.3E-3</v>
      </c>
      <c r="T43" s="3" t="str">
        <f t="shared" ref="T43:T59" si="57">+IF(Q43="","",$C$5-C43)</f>
        <v/>
      </c>
      <c r="U43" s="6">
        <f t="shared" si="19"/>
        <v>0</v>
      </c>
      <c r="V43" s="22" t="str">
        <f t="shared" si="8"/>
        <v/>
      </c>
      <c r="W43" s="7" t="str">
        <f t="shared" si="9"/>
        <v/>
      </c>
      <c r="X43" s="7" t="str">
        <f t="shared" si="10"/>
        <v/>
      </c>
    </row>
    <row r="44" spans="2:24" x14ac:dyDescent="0.25">
      <c r="B44" s="3">
        <f t="shared" ref="B44:C59" si="58">+B43+1</f>
        <v>2051</v>
      </c>
      <c r="C44" s="4">
        <f t="shared" si="58"/>
        <v>70</v>
      </c>
      <c r="D44" s="3" t="str">
        <f t="shared" si="52"/>
        <v/>
      </c>
      <c r="E44" s="6">
        <f t="shared" si="12"/>
        <v>0.2</v>
      </c>
      <c r="F44" s="24" t="str">
        <f t="shared" si="13"/>
        <v/>
      </c>
      <c r="G44" s="15">
        <f t="shared" si="53"/>
        <v>1E-3</v>
      </c>
      <c r="H44" s="8">
        <f t="shared" si="53"/>
        <v>0</v>
      </c>
      <c r="I44" s="3" t="str">
        <f t="shared" si="54"/>
        <v/>
      </c>
      <c r="J44" s="6">
        <f t="shared" si="14"/>
        <v>0.2</v>
      </c>
      <c r="K44" s="19" t="str">
        <f t="shared" si="15"/>
        <v/>
      </c>
      <c r="L44" s="7" t="str">
        <f t="shared" si="3"/>
        <v/>
      </c>
      <c r="M44" s="7" t="str">
        <f t="shared" si="4"/>
        <v/>
      </c>
      <c r="O44" s="3" t="str">
        <f t="shared" si="55"/>
        <v/>
      </c>
      <c r="P44" s="6">
        <f t="shared" si="16"/>
        <v>0</v>
      </c>
      <c r="Q44" s="24" t="str">
        <f t="shared" si="17"/>
        <v/>
      </c>
      <c r="R44" s="15">
        <f t="shared" ref="R44:S44" si="59">+R43</f>
        <v>1E-3</v>
      </c>
      <c r="S44" s="8">
        <f t="shared" si="59"/>
        <v>2.3E-3</v>
      </c>
      <c r="T44" s="3" t="str">
        <f t="shared" si="57"/>
        <v/>
      </c>
      <c r="U44" s="6">
        <f t="shared" si="19"/>
        <v>0</v>
      </c>
      <c r="V44" s="22" t="str">
        <f t="shared" si="8"/>
        <v/>
      </c>
      <c r="W44" s="7" t="str">
        <f t="shared" si="9"/>
        <v/>
      </c>
      <c r="X44" s="7" t="str">
        <f t="shared" si="10"/>
        <v/>
      </c>
    </row>
    <row r="45" spans="2:24" x14ac:dyDescent="0.25">
      <c r="B45" s="3">
        <f t="shared" si="58"/>
        <v>2052</v>
      </c>
      <c r="C45" s="4">
        <f t="shared" si="58"/>
        <v>71</v>
      </c>
      <c r="D45" s="3" t="str">
        <f t="shared" si="52"/>
        <v/>
      </c>
      <c r="E45" s="6">
        <f t="shared" si="12"/>
        <v>0.2</v>
      </c>
      <c r="F45" s="24" t="str">
        <f t="shared" si="13"/>
        <v/>
      </c>
      <c r="G45" s="15">
        <f t="shared" si="53"/>
        <v>1E-3</v>
      </c>
      <c r="H45" s="8">
        <f t="shared" si="53"/>
        <v>0</v>
      </c>
      <c r="I45" s="3" t="str">
        <f t="shared" si="54"/>
        <v/>
      </c>
      <c r="J45" s="6">
        <f t="shared" si="14"/>
        <v>0.2</v>
      </c>
      <c r="K45" s="19" t="str">
        <f t="shared" si="15"/>
        <v/>
      </c>
      <c r="L45" s="7" t="str">
        <f t="shared" si="3"/>
        <v/>
      </c>
      <c r="M45" s="7" t="str">
        <f t="shared" si="4"/>
        <v/>
      </c>
      <c r="O45" s="3" t="str">
        <f t="shared" si="55"/>
        <v/>
      </c>
      <c r="P45" s="6">
        <f t="shared" si="16"/>
        <v>0</v>
      </c>
      <c r="Q45" s="24" t="str">
        <f t="shared" si="17"/>
        <v/>
      </c>
      <c r="R45" s="15">
        <f t="shared" ref="R45:S45" si="60">+R44</f>
        <v>1E-3</v>
      </c>
      <c r="S45" s="8">
        <f t="shared" si="60"/>
        <v>2.3E-3</v>
      </c>
      <c r="T45" s="3" t="str">
        <f t="shared" si="57"/>
        <v/>
      </c>
      <c r="U45" s="6">
        <f t="shared" si="19"/>
        <v>0</v>
      </c>
      <c r="V45" s="22" t="str">
        <f t="shared" si="8"/>
        <v/>
      </c>
      <c r="W45" s="7" t="str">
        <f t="shared" si="9"/>
        <v/>
      </c>
      <c r="X45" s="7" t="str">
        <f t="shared" si="10"/>
        <v/>
      </c>
    </row>
    <row r="46" spans="2:24" x14ac:dyDescent="0.25">
      <c r="B46" s="3">
        <f t="shared" si="58"/>
        <v>2053</v>
      </c>
      <c r="C46" s="4">
        <f t="shared" si="58"/>
        <v>72</v>
      </c>
      <c r="D46" s="3" t="str">
        <f t="shared" si="52"/>
        <v/>
      </c>
      <c r="E46" s="6">
        <f t="shared" si="12"/>
        <v>0.2</v>
      </c>
      <c r="F46" s="24" t="str">
        <f t="shared" si="13"/>
        <v/>
      </c>
      <c r="G46" s="15">
        <f t="shared" si="53"/>
        <v>1E-3</v>
      </c>
      <c r="H46" s="8">
        <f t="shared" si="53"/>
        <v>0</v>
      </c>
      <c r="I46" s="3" t="str">
        <f t="shared" si="54"/>
        <v/>
      </c>
      <c r="J46" s="6">
        <f t="shared" si="14"/>
        <v>0.2</v>
      </c>
      <c r="K46" s="19" t="str">
        <f t="shared" si="15"/>
        <v/>
      </c>
      <c r="L46" s="7" t="str">
        <f t="shared" si="3"/>
        <v/>
      </c>
      <c r="M46" s="7" t="str">
        <f t="shared" si="4"/>
        <v/>
      </c>
      <c r="O46" s="3" t="str">
        <f t="shared" si="55"/>
        <v/>
      </c>
      <c r="P46" s="6">
        <f t="shared" si="16"/>
        <v>0</v>
      </c>
      <c r="Q46" s="24" t="str">
        <f t="shared" si="17"/>
        <v/>
      </c>
      <c r="R46" s="15">
        <f t="shared" ref="R46:S46" si="61">+R45</f>
        <v>1E-3</v>
      </c>
      <c r="S46" s="8">
        <f t="shared" si="61"/>
        <v>2.3E-3</v>
      </c>
      <c r="T46" s="3" t="str">
        <f t="shared" si="57"/>
        <v/>
      </c>
      <c r="U46" s="6">
        <f t="shared" si="19"/>
        <v>0</v>
      </c>
      <c r="V46" s="22" t="str">
        <f t="shared" si="8"/>
        <v/>
      </c>
      <c r="W46" s="7" t="str">
        <f t="shared" si="9"/>
        <v/>
      </c>
      <c r="X46" s="7" t="str">
        <f t="shared" si="10"/>
        <v/>
      </c>
    </row>
    <row r="47" spans="2:24" x14ac:dyDescent="0.25">
      <c r="B47" s="3">
        <f t="shared" si="58"/>
        <v>2054</v>
      </c>
      <c r="C47" s="4">
        <f t="shared" si="58"/>
        <v>73</v>
      </c>
      <c r="D47" s="3" t="str">
        <f t="shared" si="52"/>
        <v/>
      </c>
      <c r="E47" s="6">
        <f t="shared" si="12"/>
        <v>0.2</v>
      </c>
      <c r="F47" s="24" t="str">
        <f t="shared" si="13"/>
        <v/>
      </c>
      <c r="G47" s="15">
        <f t="shared" si="53"/>
        <v>1E-3</v>
      </c>
      <c r="H47" s="8">
        <f t="shared" si="53"/>
        <v>0</v>
      </c>
      <c r="I47" s="3" t="str">
        <f t="shared" si="54"/>
        <v/>
      </c>
      <c r="J47" s="6">
        <f t="shared" si="14"/>
        <v>0.2</v>
      </c>
      <c r="K47" s="19" t="str">
        <f t="shared" si="15"/>
        <v/>
      </c>
      <c r="L47" s="7" t="str">
        <f t="shared" si="3"/>
        <v/>
      </c>
      <c r="M47" s="7" t="str">
        <f t="shared" si="4"/>
        <v/>
      </c>
      <c r="O47" s="3" t="str">
        <f t="shared" si="55"/>
        <v/>
      </c>
      <c r="P47" s="6">
        <f t="shared" si="16"/>
        <v>0</v>
      </c>
      <c r="Q47" s="24" t="str">
        <f t="shared" si="17"/>
        <v/>
      </c>
      <c r="R47" s="15">
        <f t="shared" ref="R47:S47" si="62">+R46</f>
        <v>1E-3</v>
      </c>
      <c r="S47" s="8">
        <f t="shared" si="62"/>
        <v>2.3E-3</v>
      </c>
      <c r="T47" s="3" t="str">
        <f t="shared" si="57"/>
        <v/>
      </c>
      <c r="U47" s="6">
        <f t="shared" si="19"/>
        <v>0</v>
      </c>
      <c r="V47" s="22" t="str">
        <f t="shared" si="8"/>
        <v/>
      </c>
      <c r="W47" s="7" t="str">
        <f t="shared" si="9"/>
        <v/>
      </c>
      <c r="X47" s="7" t="str">
        <f t="shared" si="10"/>
        <v/>
      </c>
    </row>
    <row r="48" spans="2:24" x14ac:dyDescent="0.25">
      <c r="B48" s="3">
        <f t="shared" si="58"/>
        <v>2055</v>
      </c>
      <c r="C48" s="4">
        <f t="shared" si="58"/>
        <v>74</v>
      </c>
      <c r="D48" s="3" t="str">
        <f t="shared" si="52"/>
        <v/>
      </c>
      <c r="E48" s="6">
        <f t="shared" si="12"/>
        <v>0.2</v>
      </c>
      <c r="F48" s="24" t="str">
        <f t="shared" si="13"/>
        <v/>
      </c>
      <c r="G48" s="15">
        <f t="shared" si="53"/>
        <v>1E-3</v>
      </c>
      <c r="H48" s="8">
        <f t="shared" si="53"/>
        <v>0</v>
      </c>
      <c r="I48" s="3" t="str">
        <f t="shared" si="54"/>
        <v/>
      </c>
      <c r="J48" s="6">
        <f t="shared" si="14"/>
        <v>0.2</v>
      </c>
      <c r="K48" s="19" t="str">
        <f t="shared" si="15"/>
        <v/>
      </c>
      <c r="L48" s="7" t="str">
        <f t="shared" si="3"/>
        <v/>
      </c>
      <c r="M48" s="7" t="str">
        <f t="shared" si="4"/>
        <v/>
      </c>
      <c r="O48" s="3" t="str">
        <f t="shared" si="55"/>
        <v/>
      </c>
      <c r="P48" s="6">
        <f t="shared" si="16"/>
        <v>0</v>
      </c>
      <c r="Q48" s="24" t="str">
        <f t="shared" si="17"/>
        <v/>
      </c>
      <c r="R48" s="15">
        <f t="shared" ref="R48:S48" si="63">+R47</f>
        <v>1E-3</v>
      </c>
      <c r="S48" s="8">
        <f t="shared" si="63"/>
        <v>2.3E-3</v>
      </c>
      <c r="T48" s="3" t="str">
        <f t="shared" si="57"/>
        <v/>
      </c>
      <c r="U48" s="6">
        <f t="shared" si="19"/>
        <v>0</v>
      </c>
      <c r="V48" s="22" t="str">
        <f t="shared" si="8"/>
        <v/>
      </c>
      <c r="W48" s="7" t="str">
        <f t="shared" si="9"/>
        <v/>
      </c>
      <c r="X48" s="7" t="str">
        <f t="shared" si="10"/>
        <v/>
      </c>
    </row>
    <row r="49" spans="2:24" x14ac:dyDescent="0.25">
      <c r="B49" s="3">
        <f t="shared" si="58"/>
        <v>2056</v>
      </c>
      <c r="C49" s="4">
        <f t="shared" si="58"/>
        <v>75</v>
      </c>
      <c r="D49" s="3" t="str">
        <f t="shared" si="52"/>
        <v/>
      </c>
      <c r="E49" s="6">
        <f t="shared" si="12"/>
        <v>0.2</v>
      </c>
      <c r="F49" s="24" t="str">
        <f t="shared" si="13"/>
        <v/>
      </c>
      <c r="G49" s="15">
        <f t="shared" si="53"/>
        <v>1E-3</v>
      </c>
      <c r="H49" s="8">
        <f t="shared" si="53"/>
        <v>0</v>
      </c>
      <c r="I49" s="3" t="str">
        <f t="shared" si="54"/>
        <v/>
      </c>
      <c r="J49" s="6">
        <f t="shared" si="14"/>
        <v>0.2</v>
      </c>
      <c r="K49" s="19" t="str">
        <f t="shared" si="15"/>
        <v/>
      </c>
      <c r="L49" s="7" t="str">
        <f t="shared" si="3"/>
        <v/>
      </c>
      <c r="M49" s="7" t="str">
        <f t="shared" si="4"/>
        <v/>
      </c>
      <c r="O49" s="3" t="str">
        <f t="shared" si="55"/>
        <v/>
      </c>
      <c r="P49" s="6">
        <f t="shared" si="16"/>
        <v>0</v>
      </c>
      <c r="Q49" s="24" t="str">
        <f t="shared" si="17"/>
        <v/>
      </c>
      <c r="R49" s="15">
        <f t="shared" ref="R49:S49" si="64">+R48</f>
        <v>1E-3</v>
      </c>
      <c r="S49" s="8">
        <f t="shared" si="64"/>
        <v>2.3E-3</v>
      </c>
      <c r="T49" s="3" t="str">
        <f t="shared" si="57"/>
        <v/>
      </c>
      <c r="U49" s="6">
        <f t="shared" si="19"/>
        <v>0</v>
      </c>
      <c r="V49" s="22" t="str">
        <f t="shared" si="8"/>
        <v/>
      </c>
      <c r="W49" s="7" t="str">
        <f t="shared" si="9"/>
        <v/>
      </c>
      <c r="X49" s="7" t="str">
        <f t="shared" si="10"/>
        <v/>
      </c>
    </row>
    <row r="50" spans="2:24" x14ac:dyDescent="0.25">
      <c r="B50" s="3">
        <f t="shared" si="58"/>
        <v>2057</v>
      </c>
      <c r="C50" s="4">
        <f t="shared" si="58"/>
        <v>76</v>
      </c>
      <c r="D50" s="3" t="str">
        <f t="shared" si="52"/>
        <v/>
      </c>
      <c r="E50" s="6">
        <f t="shared" si="12"/>
        <v>0.2</v>
      </c>
      <c r="F50" s="24" t="str">
        <f t="shared" si="13"/>
        <v/>
      </c>
      <c r="G50" s="15">
        <f t="shared" si="53"/>
        <v>1E-3</v>
      </c>
      <c r="H50" s="8">
        <f t="shared" si="53"/>
        <v>0</v>
      </c>
      <c r="I50" s="3" t="str">
        <f t="shared" si="54"/>
        <v/>
      </c>
      <c r="J50" s="6">
        <f t="shared" si="14"/>
        <v>0.2</v>
      </c>
      <c r="K50" s="19" t="str">
        <f t="shared" si="15"/>
        <v/>
      </c>
      <c r="L50" s="7" t="str">
        <f t="shared" si="3"/>
        <v/>
      </c>
      <c r="M50" s="7" t="str">
        <f t="shared" si="4"/>
        <v/>
      </c>
      <c r="O50" s="3" t="str">
        <f t="shared" si="55"/>
        <v/>
      </c>
      <c r="P50" s="6">
        <f t="shared" si="16"/>
        <v>0</v>
      </c>
      <c r="Q50" s="24" t="str">
        <f t="shared" si="17"/>
        <v/>
      </c>
      <c r="R50" s="15">
        <f t="shared" ref="R50:S50" si="65">+R49</f>
        <v>1E-3</v>
      </c>
      <c r="S50" s="8">
        <f t="shared" si="65"/>
        <v>2.3E-3</v>
      </c>
      <c r="T50" s="3" t="str">
        <f t="shared" si="57"/>
        <v/>
      </c>
      <c r="U50" s="6">
        <f t="shared" si="19"/>
        <v>0</v>
      </c>
      <c r="V50" s="22" t="str">
        <f t="shared" si="8"/>
        <v/>
      </c>
      <c r="W50" s="7" t="str">
        <f t="shared" si="9"/>
        <v/>
      </c>
      <c r="X50" s="7" t="str">
        <f t="shared" si="10"/>
        <v/>
      </c>
    </row>
    <row r="51" spans="2:24" x14ac:dyDescent="0.25">
      <c r="B51" s="3">
        <f t="shared" si="58"/>
        <v>2058</v>
      </c>
      <c r="C51" s="4">
        <f t="shared" si="58"/>
        <v>77</v>
      </c>
      <c r="D51" s="3" t="str">
        <f t="shared" si="52"/>
        <v/>
      </c>
      <c r="E51" s="6">
        <f t="shared" si="12"/>
        <v>0.2</v>
      </c>
      <c r="F51" s="24" t="str">
        <f t="shared" si="13"/>
        <v/>
      </c>
      <c r="G51" s="15">
        <f t="shared" si="53"/>
        <v>1E-3</v>
      </c>
      <c r="H51" s="8">
        <f t="shared" si="53"/>
        <v>0</v>
      </c>
      <c r="I51" s="3" t="str">
        <f t="shared" si="54"/>
        <v/>
      </c>
      <c r="J51" s="6">
        <f t="shared" si="14"/>
        <v>0.2</v>
      </c>
      <c r="K51" s="19" t="str">
        <f t="shared" si="15"/>
        <v/>
      </c>
      <c r="L51" s="7" t="str">
        <f t="shared" si="3"/>
        <v/>
      </c>
      <c r="M51" s="7" t="str">
        <f t="shared" si="4"/>
        <v/>
      </c>
      <c r="O51" s="3" t="str">
        <f t="shared" si="55"/>
        <v/>
      </c>
      <c r="P51" s="6">
        <f t="shared" si="16"/>
        <v>0</v>
      </c>
      <c r="Q51" s="24" t="str">
        <f t="shared" si="17"/>
        <v/>
      </c>
      <c r="R51" s="15">
        <f t="shared" ref="R51:S51" si="66">+R50</f>
        <v>1E-3</v>
      </c>
      <c r="S51" s="8">
        <f t="shared" si="66"/>
        <v>2.3E-3</v>
      </c>
      <c r="T51" s="3" t="str">
        <f t="shared" si="57"/>
        <v/>
      </c>
      <c r="U51" s="6">
        <f t="shared" si="19"/>
        <v>0</v>
      </c>
      <c r="V51" s="22" t="str">
        <f t="shared" si="8"/>
        <v/>
      </c>
      <c r="W51" s="7" t="str">
        <f t="shared" si="9"/>
        <v/>
      </c>
      <c r="X51" s="7" t="str">
        <f t="shared" si="10"/>
        <v/>
      </c>
    </row>
    <row r="52" spans="2:24" x14ac:dyDescent="0.25">
      <c r="B52" s="3">
        <f t="shared" si="58"/>
        <v>2059</v>
      </c>
      <c r="C52" s="4">
        <f t="shared" si="58"/>
        <v>78</v>
      </c>
      <c r="D52" s="3" t="str">
        <f t="shared" si="52"/>
        <v/>
      </c>
      <c r="E52" s="6">
        <f t="shared" si="12"/>
        <v>0.2</v>
      </c>
      <c r="F52" s="24" t="str">
        <f t="shared" si="13"/>
        <v/>
      </c>
      <c r="G52" s="15">
        <f t="shared" si="53"/>
        <v>1E-3</v>
      </c>
      <c r="H52" s="8">
        <f t="shared" si="53"/>
        <v>0</v>
      </c>
      <c r="I52" s="3" t="str">
        <f t="shared" si="54"/>
        <v/>
      </c>
      <c r="J52" s="6">
        <f t="shared" si="14"/>
        <v>0.2</v>
      </c>
      <c r="K52" s="19" t="str">
        <f t="shared" si="15"/>
        <v/>
      </c>
      <c r="L52" s="7" t="str">
        <f t="shared" si="3"/>
        <v/>
      </c>
      <c r="M52" s="7" t="str">
        <f t="shared" si="4"/>
        <v/>
      </c>
      <c r="O52" s="3" t="str">
        <f t="shared" si="55"/>
        <v/>
      </c>
      <c r="P52" s="6">
        <f t="shared" si="16"/>
        <v>0</v>
      </c>
      <c r="Q52" s="24" t="str">
        <f t="shared" si="17"/>
        <v/>
      </c>
      <c r="R52" s="15">
        <f t="shared" ref="R52:S52" si="67">+R51</f>
        <v>1E-3</v>
      </c>
      <c r="S52" s="8">
        <f t="shared" si="67"/>
        <v>2.3E-3</v>
      </c>
      <c r="T52" s="3" t="str">
        <f t="shared" si="57"/>
        <v/>
      </c>
      <c r="U52" s="6">
        <f t="shared" si="19"/>
        <v>0</v>
      </c>
      <c r="V52" s="22" t="str">
        <f t="shared" si="8"/>
        <v/>
      </c>
      <c r="W52" s="7" t="str">
        <f t="shared" si="9"/>
        <v/>
      </c>
      <c r="X52" s="7" t="str">
        <f t="shared" si="10"/>
        <v/>
      </c>
    </row>
    <row r="53" spans="2:24" x14ac:dyDescent="0.25">
      <c r="B53" s="3">
        <f t="shared" si="58"/>
        <v>2060</v>
      </c>
      <c r="C53" s="4">
        <f t="shared" si="58"/>
        <v>79</v>
      </c>
      <c r="D53" s="3" t="str">
        <f t="shared" si="52"/>
        <v/>
      </c>
      <c r="E53" s="6">
        <f t="shared" si="12"/>
        <v>0.2</v>
      </c>
      <c r="F53" s="24" t="str">
        <f t="shared" si="13"/>
        <v/>
      </c>
      <c r="G53" s="15">
        <f t="shared" si="53"/>
        <v>1E-3</v>
      </c>
      <c r="H53" s="8">
        <f t="shared" si="53"/>
        <v>0</v>
      </c>
      <c r="I53" s="3" t="str">
        <f t="shared" si="54"/>
        <v/>
      </c>
      <c r="J53" s="6">
        <f t="shared" si="14"/>
        <v>0.2</v>
      </c>
      <c r="K53" s="19" t="str">
        <f t="shared" si="15"/>
        <v/>
      </c>
      <c r="L53" s="7" t="str">
        <f t="shared" si="3"/>
        <v/>
      </c>
      <c r="M53" s="7" t="str">
        <f t="shared" si="4"/>
        <v/>
      </c>
      <c r="O53" s="3" t="str">
        <f t="shared" si="55"/>
        <v/>
      </c>
      <c r="P53" s="6">
        <f t="shared" si="16"/>
        <v>0</v>
      </c>
      <c r="Q53" s="24" t="str">
        <f t="shared" si="17"/>
        <v/>
      </c>
      <c r="R53" s="15">
        <f t="shared" ref="R53:S53" si="68">+R52</f>
        <v>1E-3</v>
      </c>
      <c r="S53" s="8">
        <f t="shared" si="68"/>
        <v>2.3E-3</v>
      </c>
      <c r="T53" s="3" t="str">
        <f t="shared" si="57"/>
        <v/>
      </c>
      <c r="U53" s="6">
        <f t="shared" si="19"/>
        <v>0</v>
      </c>
      <c r="V53" s="22" t="str">
        <f t="shared" si="8"/>
        <v/>
      </c>
      <c r="W53" s="7" t="str">
        <f t="shared" si="9"/>
        <v/>
      </c>
      <c r="X53" s="7" t="str">
        <f t="shared" si="10"/>
        <v/>
      </c>
    </row>
    <row r="54" spans="2:24" x14ac:dyDescent="0.25">
      <c r="B54" s="3">
        <f t="shared" si="58"/>
        <v>2061</v>
      </c>
      <c r="C54" s="4">
        <f t="shared" si="58"/>
        <v>80</v>
      </c>
      <c r="D54" s="3" t="str">
        <f t="shared" si="52"/>
        <v/>
      </c>
      <c r="E54" s="6">
        <f t="shared" si="12"/>
        <v>0.2</v>
      </c>
      <c r="F54" s="24" t="str">
        <f t="shared" si="13"/>
        <v/>
      </c>
      <c r="G54" s="15">
        <f t="shared" si="53"/>
        <v>1E-3</v>
      </c>
      <c r="H54" s="8">
        <f t="shared" si="53"/>
        <v>0</v>
      </c>
      <c r="I54" s="3" t="str">
        <f t="shared" si="54"/>
        <v/>
      </c>
      <c r="J54" s="6">
        <f t="shared" si="14"/>
        <v>0.2</v>
      </c>
      <c r="K54" s="19" t="str">
        <f t="shared" si="15"/>
        <v/>
      </c>
      <c r="L54" s="7" t="str">
        <f t="shared" si="3"/>
        <v/>
      </c>
      <c r="M54" s="7" t="str">
        <f t="shared" si="4"/>
        <v/>
      </c>
      <c r="O54" s="3" t="str">
        <f t="shared" si="55"/>
        <v/>
      </c>
      <c r="P54" s="6">
        <f t="shared" si="16"/>
        <v>0</v>
      </c>
      <c r="Q54" s="24" t="str">
        <f t="shared" si="17"/>
        <v/>
      </c>
      <c r="R54" s="15">
        <f t="shared" ref="R54:S54" si="69">+R53</f>
        <v>1E-3</v>
      </c>
      <c r="S54" s="8">
        <f t="shared" si="69"/>
        <v>2.3E-3</v>
      </c>
      <c r="T54" s="3" t="str">
        <f t="shared" si="57"/>
        <v/>
      </c>
      <c r="U54" s="6">
        <f t="shared" si="19"/>
        <v>0</v>
      </c>
      <c r="V54" s="22" t="str">
        <f t="shared" si="8"/>
        <v/>
      </c>
      <c r="W54" s="7" t="str">
        <f t="shared" si="9"/>
        <v/>
      </c>
      <c r="X54" s="7" t="str">
        <f t="shared" si="10"/>
        <v/>
      </c>
    </row>
    <row r="55" spans="2:24" x14ac:dyDescent="0.25">
      <c r="B55" s="3">
        <f t="shared" si="58"/>
        <v>2062</v>
      </c>
      <c r="C55" s="4">
        <f t="shared" si="58"/>
        <v>81</v>
      </c>
      <c r="D55" s="3" t="str">
        <f t="shared" si="52"/>
        <v/>
      </c>
      <c r="E55" s="6">
        <f t="shared" si="12"/>
        <v>0.2</v>
      </c>
      <c r="F55" s="24" t="str">
        <f t="shared" si="13"/>
        <v/>
      </c>
      <c r="G55" s="15">
        <f t="shared" si="53"/>
        <v>1E-3</v>
      </c>
      <c r="H55" s="8">
        <f t="shared" si="53"/>
        <v>0</v>
      </c>
      <c r="I55" s="3" t="str">
        <f t="shared" si="54"/>
        <v/>
      </c>
      <c r="J55" s="6">
        <f t="shared" si="14"/>
        <v>0.2</v>
      </c>
      <c r="K55" s="19" t="str">
        <f t="shared" si="15"/>
        <v/>
      </c>
      <c r="L55" s="7" t="str">
        <f t="shared" si="3"/>
        <v/>
      </c>
      <c r="M55" s="7" t="str">
        <f t="shared" si="4"/>
        <v/>
      </c>
      <c r="O55" s="3" t="str">
        <f t="shared" si="55"/>
        <v/>
      </c>
      <c r="P55" s="6">
        <f t="shared" si="16"/>
        <v>0</v>
      </c>
      <c r="Q55" s="24" t="str">
        <f t="shared" si="17"/>
        <v/>
      </c>
      <c r="R55" s="15">
        <f t="shared" ref="R55:S55" si="70">+R54</f>
        <v>1E-3</v>
      </c>
      <c r="S55" s="8">
        <f t="shared" si="70"/>
        <v>2.3E-3</v>
      </c>
      <c r="T55" s="3" t="str">
        <f t="shared" si="57"/>
        <v/>
      </c>
      <c r="U55" s="6">
        <f t="shared" si="19"/>
        <v>0</v>
      </c>
      <c r="V55" s="22" t="str">
        <f t="shared" si="8"/>
        <v/>
      </c>
      <c r="W55" s="7" t="str">
        <f t="shared" si="9"/>
        <v/>
      </c>
      <c r="X55" s="7" t="str">
        <f t="shared" si="10"/>
        <v/>
      </c>
    </row>
    <row r="56" spans="2:24" x14ac:dyDescent="0.25">
      <c r="B56" s="3">
        <f t="shared" si="58"/>
        <v>2063</v>
      </c>
      <c r="C56" s="4">
        <f t="shared" si="58"/>
        <v>82</v>
      </c>
      <c r="D56" s="3" t="str">
        <f t="shared" si="52"/>
        <v/>
      </c>
      <c r="E56" s="6">
        <f t="shared" si="12"/>
        <v>0.2</v>
      </c>
      <c r="F56" s="24" t="str">
        <f t="shared" si="13"/>
        <v/>
      </c>
      <c r="G56" s="15">
        <f t="shared" si="53"/>
        <v>1E-3</v>
      </c>
      <c r="H56" s="8">
        <f t="shared" si="53"/>
        <v>0</v>
      </c>
      <c r="I56" s="3" t="str">
        <f t="shared" si="54"/>
        <v/>
      </c>
      <c r="J56" s="6">
        <f t="shared" si="14"/>
        <v>0.2</v>
      </c>
      <c r="K56" s="19" t="str">
        <f t="shared" si="15"/>
        <v/>
      </c>
      <c r="L56" s="7" t="str">
        <f t="shared" si="3"/>
        <v/>
      </c>
      <c r="M56" s="7" t="str">
        <f t="shared" si="4"/>
        <v/>
      </c>
      <c r="O56" s="3" t="str">
        <f t="shared" si="55"/>
        <v/>
      </c>
      <c r="P56" s="6">
        <f t="shared" si="16"/>
        <v>0</v>
      </c>
      <c r="Q56" s="24" t="str">
        <f t="shared" si="17"/>
        <v/>
      </c>
      <c r="R56" s="15">
        <f t="shared" ref="R56:S56" si="71">+R55</f>
        <v>1E-3</v>
      </c>
      <c r="S56" s="8">
        <f t="shared" si="71"/>
        <v>2.3E-3</v>
      </c>
      <c r="T56" s="3" t="str">
        <f t="shared" si="57"/>
        <v/>
      </c>
      <c r="U56" s="6">
        <f t="shared" si="19"/>
        <v>0</v>
      </c>
      <c r="V56" s="22" t="str">
        <f t="shared" si="8"/>
        <v/>
      </c>
      <c r="W56" s="7" t="str">
        <f t="shared" si="9"/>
        <v/>
      </c>
      <c r="X56" s="7" t="str">
        <f t="shared" si="10"/>
        <v/>
      </c>
    </row>
    <row r="57" spans="2:24" x14ac:dyDescent="0.25">
      <c r="B57" s="3">
        <f t="shared" si="58"/>
        <v>2064</v>
      </c>
      <c r="C57" s="4">
        <f t="shared" si="58"/>
        <v>83</v>
      </c>
      <c r="D57" s="3" t="str">
        <f t="shared" si="52"/>
        <v/>
      </c>
      <c r="E57" s="6">
        <f t="shared" si="12"/>
        <v>0.2</v>
      </c>
      <c r="F57" s="24" t="str">
        <f t="shared" si="13"/>
        <v/>
      </c>
      <c r="G57" s="15">
        <f t="shared" si="53"/>
        <v>1E-3</v>
      </c>
      <c r="H57" s="8">
        <f t="shared" si="53"/>
        <v>0</v>
      </c>
      <c r="I57" s="3" t="str">
        <f t="shared" si="54"/>
        <v/>
      </c>
      <c r="J57" s="6">
        <f t="shared" si="14"/>
        <v>0.2</v>
      </c>
      <c r="K57" s="19" t="str">
        <f t="shared" si="15"/>
        <v/>
      </c>
      <c r="L57" s="7" t="str">
        <f t="shared" si="3"/>
        <v/>
      </c>
      <c r="M57" s="7" t="str">
        <f t="shared" si="4"/>
        <v/>
      </c>
      <c r="O57" s="3" t="str">
        <f t="shared" si="55"/>
        <v/>
      </c>
      <c r="P57" s="6">
        <f t="shared" si="16"/>
        <v>0</v>
      </c>
      <c r="Q57" s="24" t="str">
        <f t="shared" si="17"/>
        <v/>
      </c>
      <c r="R57" s="15">
        <f t="shared" ref="R57:S57" si="72">+R56</f>
        <v>1E-3</v>
      </c>
      <c r="S57" s="8">
        <f t="shared" si="72"/>
        <v>2.3E-3</v>
      </c>
      <c r="T57" s="3" t="str">
        <f t="shared" si="57"/>
        <v/>
      </c>
      <c r="U57" s="6">
        <f t="shared" si="19"/>
        <v>0</v>
      </c>
      <c r="V57" s="22" t="str">
        <f t="shared" si="8"/>
        <v/>
      </c>
      <c r="W57" s="7" t="str">
        <f t="shared" si="9"/>
        <v/>
      </c>
      <c r="X57" s="7" t="str">
        <f t="shared" si="10"/>
        <v/>
      </c>
    </row>
    <row r="58" spans="2:24" x14ac:dyDescent="0.25">
      <c r="B58" s="3">
        <f t="shared" si="58"/>
        <v>2065</v>
      </c>
      <c r="C58" s="4">
        <f t="shared" si="58"/>
        <v>84</v>
      </c>
      <c r="D58" s="3" t="str">
        <f t="shared" si="52"/>
        <v/>
      </c>
      <c r="E58" s="6">
        <f t="shared" si="12"/>
        <v>0.2</v>
      </c>
      <c r="F58" s="24" t="str">
        <f t="shared" si="13"/>
        <v/>
      </c>
      <c r="G58" s="15">
        <f t="shared" si="53"/>
        <v>1E-3</v>
      </c>
      <c r="H58" s="8">
        <f t="shared" si="53"/>
        <v>0</v>
      </c>
      <c r="I58" s="3" t="str">
        <f t="shared" si="54"/>
        <v/>
      </c>
      <c r="J58" s="6">
        <f t="shared" si="14"/>
        <v>0.2</v>
      </c>
      <c r="K58" s="19" t="str">
        <f t="shared" si="15"/>
        <v/>
      </c>
      <c r="L58" s="7" t="str">
        <f t="shared" si="3"/>
        <v/>
      </c>
      <c r="M58" s="7" t="str">
        <f t="shared" si="4"/>
        <v/>
      </c>
      <c r="O58" s="3" t="str">
        <f t="shared" si="55"/>
        <v/>
      </c>
      <c r="P58" s="6">
        <f t="shared" si="16"/>
        <v>0</v>
      </c>
      <c r="Q58" s="24" t="str">
        <f t="shared" si="17"/>
        <v/>
      </c>
      <c r="R58" s="15">
        <f t="shared" ref="R58:S58" si="73">+R57</f>
        <v>1E-3</v>
      </c>
      <c r="S58" s="8">
        <f t="shared" si="73"/>
        <v>2.3E-3</v>
      </c>
      <c r="T58" s="3" t="str">
        <f t="shared" si="57"/>
        <v/>
      </c>
      <c r="U58" s="6">
        <f t="shared" si="19"/>
        <v>0</v>
      </c>
      <c r="V58" s="22" t="str">
        <f t="shared" si="8"/>
        <v/>
      </c>
      <c r="W58" s="7" t="str">
        <f t="shared" si="9"/>
        <v/>
      </c>
      <c r="X58" s="7" t="str">
        <f t="shared" si="10"/>
        <v/>
      </c>
    </row>
    <row r="59" spans="2:24" x14ac:dyDescent="0.25">
      <c r="B59" s="3">
        <f t="shared" si="58"/>
        <v>2066</v>
      </c>
      <c r="C59" s="4">
        <f t="shared" si="58"/>
        <v>85</v>
      </c>
      <c r="D59" s="3" t="str">
        <f t="shared" si="52"/>
        <v/>
      </c>
      <c r="E59" s="6">
        <f t="shared" si="12"/>
        <v>0.2</v>
      </c>
      <c r="F59" s="24" t="str">
        <f t="shared" si="13"/>
        <v/>
      </c>
      <c r="G59" s="15">
        <f t="shared" ref="G59:H59" si="74">+G58</f>
        <v>1E-3</v>
      </c>
      <c r="H59" s="8">
        <f t="shared" si="74"/>
        <v>0</v>
      </c>
      <c r="I59" s="3" t="str">
        <f t="shared" si="54"/>
        <v/>
      </c>
      <c r="J59" s="6">
        <f t="shared" si="14"/>
        <v>0.2</v>
      </c>
      <c r="K59" s="19" t="str">
        <f t="shared" si="15"/>
        <v/>
      </c>
      <c r="L59" s="7" t="str">
        <f t="shared" si="3"/>
        <v/>
      </c>
      <c r="M59" s="7" t="str">
        <f t="shared" si="4"/>
        <v/>
      </c>
      <c r="O59" s="3" t="str">
        <f t="shared" si="55"/>
        <v/>
      </c>
      <c r="P59" s="6">
        <f t="shared" si="16"/>
        <v>0</v>
      </c>
      <c r="Q59" s="24" t="str">
        <f t="shared" si="17"/>
        <v/>
      </c>
      <c r="R59" s="15">
        <f t="shared" ref="R59:S59" si="75">+R58</f>
        <v>1E-3</v>
      </c>
      <c r="S59" s="8">
        <f t="shared" si="75"/>
        <v>2.3E-3</v>
      </c>
      <c r="T59" s="3" t="str">
        <f t="shared" si="57"/>
        <v/>
      </c>
      <c r="U59" s="6">
        <f t="shared" si="19"/>
        <v>0</v>
      </c>
      <c r="V59" s="22" t="str">
        <f t="shared" si="8"/>
        <v/>
      </c>
      <c r="W59" s="7" t="str">
        <f t="shared" si="9"/>
        <v/>
      </c>
      <c r="X59" s="7" t="str">
        <f t="shared" si="10"/>
        <v/>
      </c>
    </row>
    <row r="60" spans="2:24" x14ac:dyDescent="0.25">
      <c r="F60" s="7"/>
      <c r="G60" s="6"/>
      <c r="H60" s="8"/>
      <c r="K60" s="7"/>
      <c r="Q60" s="7"/>
      <c r="R60" s="6"/>
      <c r="S60" s="8"/>
      <c r="V60" s="7"/>
    </row>
    <row r="61" spans="2:24" x14ac:dyDescent="0.25">
      <c r="F61" s="7"/>
      <c r="G61" s="6"/>
      <c r="H61" s="8"/>
      <c r="K61" s="7"/>
      <c r="Q61" s="7"/>
      <c r="R61" s="6"/>
      <c r="S61" s="8"/>
      <c r="V61" s="7"/>
    </row>
    <row r="62" spans="2:24" x14ac:dyDescent="0.25">
      <c r="F62" s="7"/>
      <c r="G62" s="6"/>
      <c r="H62" s="8"/>
      <c r="K62" s="7"/>
      <c r="Q62" s="7"/>
      <c r="R62" s="6"/>
      <c r="S62" s="8"/>
      <c r="V62" s="7"/>
    </row>
    <row r="63" spans="2:24" x14ac:dyDescent="0.25">
      <c r="F63" s="7"/>
      <c r="G63" s="6"/>
      <c r="H63" s="8"/>
      <c r="K63" s="7"/>
      <c r="Q63" s="7"/>
      <c r="R63" s="6"/>
      <c r="S63" s="8"/>
      <c r="V63" s="7"/>
    </row>
    <row r="64" spans="2:24" x14ac:dyDescent="0.25">
      <c r="F64" s="7"/>
      <c r="G64" s="6"/>
      <c r="H64" s="8"/>
      <c r="K64" s="7"/>
      <c r="Q64" s="7"/>
      <c r="R64" s="6"/>
      <c r="S64" s="8"/>
      <c r="V64" s="7"/>
    </row>
    <row r="65" spans="6:22" x14ac:dyDescent="0.25">
      <c r="F65" s="7"/>
      <c r="G65" s="6"/>
      <c r="H65" s="8"/>
      <c r="K65" s="7"/>
      <c r="Q65" s="7"/>
      <c r="R65" s="6"/>
      <c r="S65" s="8"/>
      <c r="V65" s="7"/>
    </row>
    <row r="66" spans="6:22" x14ac:dyDescent="0.25">
      <c r="F66" s="7"/>
      <c r="G66" s="6"/>
      <c r="H66" s="8"/>
      <c r="K66" s="7"/>
      <c r="Q66" s="7"/>
      <c r="R66" s="6"/>
      <c r="S66" s="8"/>
      <c r="V66" s="7"/>
    </row>
    <row r="67" spans="6:22" x14ac:dyDescent="0.25">
      <c r="F67" s="7"/>
      <c r="G67" s="6"/>
      <c r="H67" s="8"/>
      <c r="K67" s="7"/>
      <c r="Q67" s="7"/>
      <c r="R67" s="6"/>
      <c r="S67" s="8"/>
      <c r="V67" s="7"/>
    </row>
    <row r="68" spans="6:22" x14ac:dyDescent="0.25">
      <c r="F68" s="7"/>
      <c r="G68" s="6"/>
      <c r="H68" s="8"/>
      <c r="K68" s="7"/>
      <c r="Q68" s="7"/>
      <c r="R68" s="6"/>
      <c r="S68" s="8"/>
      <c r="V68" s="7"/>
    </row>
    <row r="69" spans="6:22" x14ac:dyDescent="0.25">
      <c r="F69" s="7"/>
      <c r="G69" s="6"/>
      <c r="H69" s="8"/>
      <c r="K69" s="7"/>
      <c r="Q69" s="7"/>
      <c r="R69" s="6"/>
      <c r="S69" s="8"/>
      <c r="V69" s="7"/>
    </row>
    <row r="70" spans="6:22" x14ac:dyDescent="0.25">
      <c r="F70" s="7"/>
      <c r="G70" s="6"/>
      <c r="H70" s="8"/>
      <c r="K70" s="7"/>
      <c r="Q70" s="7"/>
      <c r="R70" s="6"/>
      <c r="S70" s="8"/>
      <c r="V70" s="7"/>
    </row>
    <row r="71" spans="6:22" x14ac:dyDescent="0.25">
      <c r="F71" s="7"/>
      <c r="G71" s="6"/>
      <c r="H71" s="8"/>
      <c r="K71" s="7"/>
      <c r="Q71" s="7"/>
      <c r="R71" s="6"/>
      <c r="S71" s="8"/>
      <c r="V71" s="7"/>
    </row>
    <row r="72" spans="6:22" x14ac:dyDescent="0.25">
      <c r="F72" s="7"/>
      <c r="G72" s="6"/>
      <c r="H72" s="8"/>
      <c r="K72" s="7"/>
      <c r="Q72" s="7"/>
      <c r="R72" s="6"/>
      <c r="S72" s="8"/>
      <c r="V72" s="7"/>
    </row>
    <row r="73" spans="6:22" x14ac:dyDescent="0.25">
      <c r="F73" s="7"/>
      <c r="G73" s="6"/>
      <c r="H73" s="8"/>
      <c r="K73" s="7"/>
      <c r="Q73" s="7"/>
      <c r="R73" s="6"/>
      <c r="S73" s="8"/>
      <c r="V73" s="7"/>
    </row>
    <row r="74" spans="6:22" x14ac:dyDescent="0.25">
      <c r="F74" s="7"/>
      <c r="G74" s="6"/>
      <c r="H74" s="8"/>
      <c r="K74" s="7"/>
      <c r="Q74" s="7"/>
      <c r="R74" s="6"/>
      <c r="S74" s="8"/>
      <c r="V74" s="7"/>
    </row>
    <row r="75" spans="6:22" x14ac:dyDescent="0.25">
      <c r="F75" s="7"/>
      <c r="G75" s="6"/>
      <c r="H75" s="8"/>
      <c r="K75" s="7"/>
      <c r="Q75" s="7"/>
      <c r="R75" s="6"/>
      <c r="S75" s="8"/>
      <c r="V75" s="7"/>
    </row>
    <row r="76" spans="6:22" x14ac:dyDescent="0.25">
      <c r="F76" s="7"/>
      <c r="G76" s="6"/>
      <c r="H76" s="8"/>
      <c r="K76" s="7"/>
      <c r="Q76" s="7"/>
      <c r="R76" s="6"/>
      <c r="S76" s="8"/>
      <c r="V76" s="7"/>
    </row>
    <row r="77" spans="6:22" x14ac:dyDescent="0.25">
      <c r="F77" s="7"/>
      <c r="G77" s="6"/>
      <c r="H77" s="8"/>
      <c r="K77" s="7"/>
      <c r="Q77" s="7"/>
      <c r="R77" s="6"/>
      <c r="S77" s="8"/>
      <c r="V77" s="7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積み立てプラン</vt:lpstr>
      <vt:lpstr>iDeCoと一般口座の比較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Takanori Nagatomo</dc:creator>
  <cp:lastModifiedBy>Takanori Nagatomo</cp:lastModifiedBy>
  <cp:lastPrinted>2017-03-08T06:31:52Z</cp:lastPrinted>
  <dcterms:created xsi:type="dcterms:W3CDTF">2017-03-02T05:56:44Z</dcterms:created>
  <dcterms:modified xsi:type="dcterms:W3CDTF">2017-03-09T12:05:45Z</dcterms:modified>
</cp:coreProperties>
</file>